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356" windowWidth="11820" windowHeight="12075" activeTab="0"/>
  </bookViews>
  <sheets>
    <sheet name="Front Sheet" sheetId="1" r:id="rId1"/>
    <sheet name="Price List" sheetId="2" r:id="rId2"/>
  </sheets>
  <definedNames>
    <definedName name="_xlnm._FilterDatabase" localSheetId="1" hidden="1">'Price List'!$E$10:$E$1088</definedName>
    <definedName name="percentage_range">'Price List'!$G$14:$G$1088</definedName>
    <definedName name="RSP_Range">'Price List'!$I$14:$I$1088</definedName>
  </definedNames>
  <calcPr fullCalcOnLoad="1"/>
</workbook>
</file>

<file path=xl/comments1.xml><?xml version="1.0" encoding="utf-8"?>
<comments xmlns="http://schemas.openxmlformats.org/spreadsheetml/2006/main">
  <authors>
    <author>Wayne Rigby</author>
    <author>Laurence Evans</author>
  </authors>
  <commentList>
    <comment ref="B6" authorId="0">
      <text>
        <r>
          <rPr>
            <b/>
            <sz val="9"/>
            <rFont val="Tahoma"/>
            <family val="2"/>
          </rPr>
          <t>Items are all stock managed to the highest standards &amp; normally available in 24 Hours.
Large or unusual orders may be subject to 4-6 weeks lead-in from the Tegometall &amp; Kleerex factories.</t>
        </r>
      </text>
    </comment>
    <comment ref="C6" authorId="1">
      <text>
        <r>
          <rPr>
            <b/>
            <sz val="8"/>
            <rFont val="Tahoma"/>
            <family val="2"/>
          </rPr>
          <t>Tegometall Colour Codes;
……240 = Jura RAL 9001
……880 = Silver RAL 9006
……810 = Red RAL 3020
……840 = Blue RAL 5002
……710 = Slate Grey RAL 7015
……020 = Black RAL 9005
…...116 = Green RAL 6029
……370 = Galvanised
……440 = Clear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Darren</author>
    <author>Larry Evans</author>
  </authors>
  <commentList>
    <comment ref="C13" authorId="0">
      <text>
        <r>
          <rPr>
            <b/>
            <sz val="8"/>
            <rFont val="Tahoma"/>
            <family val="2"/>
          </rPr>
          <t>John Ellis:</t>
        </r>
        <r>
          <rPr>
            <sz val="8"/>
            <rFont val="Tahoma"/>
            <family val="2"/>
          </rPr>
          <t xml:space="preserve">
enter size to be cut to in this column - ie 231</t>
        </r>
      </text>
    </comment>
    <comment ref="H51" authorId="1">
      <text>
        <r>
          <rPr>
            <b/>
            <sz val="8"/>
            <rFont val="Tahoma"/>
            <family val="2"/>
          </rPr>
          <t>Insert Delivery Charge Here.</t>
        </r>
        <r>
          <rPr>
            <sz val="8"/>
            <rFont val="Tahoma"/>
            <family val="2"/>
          </rPr>
          <t xml:space="preserve">
</t>
        </r>
      </text>
    </comment>
    <comment ref="C257" authorId="0">
      <text>
        <r>
          <rPr>
            <b/>
            <sz val="8"/>
            <rFont val="Tahoma"/>
            <family val="2"/>
          </rPr>
          <t>John Ellis:</t>
        </r>
        <r>
          <rPr>
            <sz val="8"/>
            <rFont val="Tahoma"/>
            <family val="2"/>
          </rPr>
          <t xml:space="preserve">
enter size to be cut to in this column - ie 231</t>
        </r>
      </text>
    </comment>
  </commentList>
</comments>
</file>

<file path=xl/sharedStrings.xml><?xml version="1.0" encoding="utf-8"?>
<sst xmlns="http://schemas.openxmlformats.org/spreadsheetml/2006/main" count="1792" uniqueCount="944">
  <si>
    <t>Service Unrivalled in Retail Equipment</t>
  </si>
  <si>
    <t>Delivery Address</t>
  </si>
  <si>
    <t>Availability? - Click Here</t>
  </si>
  <si>
    <t>Colour Codes?-Click Here</t>
  </si>
  <si>
    <t>Tegometall Discount</t>
  </si>
  <si>
    <t>Accessories Discount</t>
  </si>
  <si>
    <t>Retail Selling Price</t>
  </si>
  <si>
    <t>Net Price</t>
  </si>
  <si>
    <t>Additional Charges</t>
  </si>
  <si>
    <t>Surcharge</t>
  </si>
  <si>
    <t>Total Nett Price Ex. VAT</t>
  </si>
  <si>
    <t>Order Weight</t>
  </si>
  <si>
    <t>Customer</t>
  </si>
  <si>
    <t>Date Required</t>
  </si>
  <si>
    <t>Order No</t>
  </si>
  <si>
    <t>Click on the picture to go to that section.</t>
  </si>
  <si>
    <t>Code</t>
  </si>
  <si>
    <t>Description &amp; Size (cm)</t>
  </si>
  <si>
    <t>Quantity</t>
  </si>
  <si>
    <t xml:space="preserve">RSP </t>
  </si>
  <si>
    <t>Discount</t>
  </si>
  <si>
    <t>Nett</t>
  </si>
  <si>
    <t>RSP Total</t>
  </si>
  <si>
    <t>Net Total</t>
  </si>
  <si>
    <t>Weight</t>
  </si>
  <si>
    <t>Total weight</t>
  </si>
  <si>
    <t>Cutting Size</t>
  </si>
  <si>
    <t>UPRIGHT 6x3</t>
  </si>
  <si>
    <t>H101</t>
  </si>
  <si>
    <t>H121</t>
  </si>
  <si>
    <t>H141</t>
  </si>
  <si>
    <t>H161</t>
  </si>
  <si>
    <t>H181</t>
  </si>
  <si>
    <t>H201</t>
  </si>
  <si>
    <t>H211</t>
  </si>
  <si>
    <t>H221</t>
  </si>
  <si>
    <t>H241</t>
  </si>
  <si>
    <t>H261</t>
  </si>
  <si>
    <t>H281</t>
  </si>
  <si>
    <t>H301</t>
  </si>
  <si>
    <t>UPRIGHT 8x3</t>
  </si>
  <si>
    <t>UPRIGHT 11x3</t>
  </si>
  <si>
    <t>UPRIGHT 3x3</t>
  </si>
  <si>
    <t>UPRIGHT 3x3 4 SIDES</t>
  </si>
  <si>
    <t>WALL UPRIGHT "U"</t>
  </si>
  <si>
    <t>Additional Charge</t>
  </si>
  <si>
    <t>UPRIGHT CUTTING PER CUT</t>
  </si>
  <si>
    <t>UPRIGHT DRILLING PER HOLE</t>
  </si>
  <si>
    <t>OVERCOATING-CORNER PLINTHS ONLY</t>
  </si>
  <si>
    <t>DELIVERY CHARGE</t>
  </si>
  <si>
    <t>UPRIGHT EXTENSION 6x3</t>
  </si>
  <si>
    <t>H20</t>
  </si>
  <si>
    <t>H40</t>
  </si>
  <si>
    <t>UPRIGHT EXTENSION 8x3</t>
  </si>
  <si>
    <t>TIEBAR</t>
  </si>
  <si>
    <t>L66.5 3x2</t>
  </si>
  <si>
    <t>L80    3x2</t>
  </si>
  <si>
    <t>L100  3x2</t>
  </si>
  <si>
    <t>L125  3x2</t>
  </si>
  <si>
    <t>WALL FIXING BRACKET</t>
  </si>
  <si>
    <t>L10 H10</t>
  </si>
  <si>
    <t>WALL FIXING "L" SHAPED ADJUSTABLE</t>
  </si>
  <si>
    <t>10x3</t>
  </si>
  <si>
    <t>WALL FIXING ADJUSTABLE</t>
  </si>
  <si>
    <t>T30</t>
  </si>
  <si>
    <t>UPRIGHT INSERT FOR FOOT DISK</t>
  </si>
  <si>
    <t>3x3 M10</t>
  </si>
  <si>
    <t xml:space="preserve">6x3 M10     </t>
  </si>
  <si>
    <t>8x3 M10</t>
  </si>
  <si>
    <t>FOOT DISC JURA ADJUSTABLE</t>
  </si>
  <si>
    <t>H7 M10</t>
  </si>
  <si>
    <t>H9.5 M10</t>
  </si>
  <si>
    <t>TOP CAP UPRIGHT JURA PAIR</t>
  </si>
  <si>
    <t xml:space="preserve">B6 </t>
  </si>
  <si>
    <t>B8</t>
  </si>
  <si>
    <t>GONDOLA END FRAME UPRIGHTS 6x3</t>
  </si>
  <si>
    <t>H141 PAIR</t>
  </si>
  <si>
    <t>H161 PAIR</t>
  </si>
  <si>
    <t xml:space="preserve">GONDOLA END FRAME TIEBARS </t>
  </si>
  <si>
    <t>L66.5 PAIR</t>
  </si>
  <si>
    <t>L100 PAIR</t>
  </si>
  <si>
    <t>BASELEG H16</t>
  </si>
  <si>
    <t>T20</t>
  </si>
  <si>
    <t>T37</t>
  </si>
  <si>
    <t>T47</t>
  </si>
  <si>
    <t>T57</t>
  </si>
  <si>
    <t>T67</t>
  </si>
  <si>
    <t>T77</t>
  </si>
  <si>
    <t>BASELEG REAR STABILISER</t>
  </si>
  <si>
    <t>H26</t>
  </si>
  <si>
    <t>BASELEG H26</t>
  </si>
  <si>
    <t>CASTOR DOUBLE WHEELED H5 LOCKABLE</t>
  </si>
  <si>
    <t>5 H7</t>
  </si>
  <si>
    <t>CASTOR DOUBLE WHEELED H5 STANDARD</t>
  </si>
  <si>
    <t>WOOD BASE SHELF SUPPORT PAIR</t>
  </si>
  <si>
    <t xml:space="preserve">T37 </t>
  </si>
  <si>
    <t>SU001</t>
  </si>
  <si>
    <t xml:space="preserve">FLOOR FIXING PLATE UPRIGHTS B6 &amp; B8 </t>
  </si>
  <si>
    <t>H20 10x18</t>
  </si>
  <si>
    <t>FLOOR FIX ANCHOR BOLT</t>
  </si>
  <si>
    <t>L12 M10</t>
  </si>
  <si>
    <t>PLINTHS</t>
  </si>
  <si>
    <t>HIGH PLINTH JURA</t>
  </si>
  <si>
    <t>L66.5 H26</t>
  </si>
  <si>
    <t>L100 H26</t>
  </si>
  <si>
    <t>L125 H26</t>
  </si>
  <si>
    <t>FLAT PLINTH JURA</t>
  </si>
  <si>
    <t>L66.5 H16</t>
  </si>
  <si>
    <t>L80 H16</t>
  </si>
  <si>
    <t>L100 H16</t>
  </si>
  <si>
    <t>L125 H16</t>
  </si>
  <si>
    <r>
      <t xml:space="preserve">FLAT PLINTH </t>
    </r>
    <r>
      <rPr>
        <b/>
        <sz val="10"/>
        <color indexed="10"/>
        <rFont val="Calibri"/>
        <family val="2"/>
      </rPr>
      <t>RED</t>
    </r>
  </si>
  <si>
    <r>
      <t xml:space="preserve">FLAT PLINTH </t>
    </r>
    <r>
      <rPr>
        <b/>
        <sz val="10"/>
        <color indexed="12"/>
        <rFont val="Calibri"/>
        <family val="2"/>
      </rPr>
      <t>BLUE</t>
    </r>
  </si>
  <si>
    <r>
      <t xml:space="preserve">FLAT PLINTH </t>
    </r>
    <r>
      <rPr>
        <b/>
        <sz val="10"/>
        <color indexed="17"/>
        <rFont val="Calibri"/>
        <family val="2"/>
      </rPr>
      <t>GREEN</t>
    </r>
  </si>
  <si>
    <r>
      <t xml:space="preserve">FLAT PLINTH </t>
    </r>
    <r>
      <rPr>
        <b/>
        <sz val="10"/>
        <color indexed="63"/>
        <rFont val="Calibri"/>
        <family val="2"/>
      </rPr>
      <t>SLATE GREY</t>
    </r>
  </si>
  <si>
    <r>
      <t xml:space="preserve">FLAT PLINTH </t>
    </r>
    <r>
      <rPr>
        <b/>
        <sz val="10"/>
        <color indexed="55"/>
        <rFont val="Calibri"/>
        <family val="2"/>
      </rPr>
      <t>SILVER</t>
    </r>
  </si>
  <si>
    <r>
      <t xml:space="preserve">FLAT PLINTH </t>
    </r>
    <r>
      <rPr>
        <b/>
        <sz val="10"/>
        <rFont val="Calibri"/>
        <family val="2"/>
      </rPr>
      <t>BLACK</t>
    </r>
  </si>
  <si>
    <t>BRACKETS FOR TIMBER PLINTHS PAIRS</t>
  </si>
  <si>
    <t>H8</t>
  </si>
  <si>
    <t>CORNER PLINTHS</t>
  </si>
  <si>
    <t>CORNER PLINTH EXTERNAL JURA</t>
  </si>
  <si>
    <t>H16  T37</t>
  </si>
  <si>
    <t>H16  T47</t>
  </si>
  <si>
    <t>H16  T57</t>
  </si>
  <si>
    <t>CORNER PLINTH INTERNAL 90° JURA</t>
  </si>
  <si>
    <t xml:space="preserve">H16  T47 </t>
  </si>
  <si>
    <t>BACK PANEL PLAIN</t>
  </si>
  <si>
    <t>L66.5 H10</t>
  </si>
  <si>
    <t xml:space="preserve">L66.5 H20 </t>
  </si>
  <si>
    <t xml:space="preserve">L66.5 H30 </t>
  </si>
  <si>
    <t xml:space="preserve">L66.5 H40 </t>
  </si>
  <si>
    <t xml:space="preserve">L66.5 H50 </t>
  </si>
  <si>
    <t>L80 H10</t>
  </si>
  <si>
    <t>L80 H20</t>
  </si>
  <si>
    <t>L80 H30</t>
  </si>
  <si>
    <t>L80 H40</t>
  </si>
  <si>
    <t>L80 H50</t>
  </si>
  <si>
    <t xml:space="preserve">L80 H20 </t>
  </si>
  <si>
    <t xml:space="preserve">L80 H30 </t>
  </si>
  <si>
    <t xml:space="preserve">L80 H40 </t>
  </si>
  <si>
    <t xml:space="preserve">L80 H50 </t>
  </si>
  <si>
    <t>L100 H10</t>
  </si>
  <si>
    <t xml:space="preserve">L100 H20 </t>
  </si>
  <si>
    <t xml:space="preserve">L100 H30 </t>
  </si>
  <si>
    <t xml:space="preserve">L100 H40 </t>
  </si>
  <si>
    <t xml:space="preserve">L100 H50 </t>
  </si>
  <si>
    <t xml:space="preserve">L125 H10 </t>
  </si>
  <si>
    <t xml:space="preserve">L125 H20 </t>
  </si>
  <si>
    <t>L125 H30</t>
  </si>
  <si>
    <t xml:space="preserve">L125 H40 </t>
  </si>
  <si>
    <t xml:space="preserve">L125 H50 </t>
  </si>
  <si>
    <t>CORNER BACK PANEL EXTERNAL</t>
  </si>
  <si>
    <t>H30</t>
  </si>
  <si>
    <t>PEG BACK PANEL RL</t>
  </si>
  <si>
    <t>L66.5 H40</t>
  </si>
  <si>
    <t>L100 H40</t>
  </si>
  <si>
    <t>L125 H40</t>
  </si>
  <si>
    <t>SLAT PANEL</t>
  </si>
  <si>
    <t>L125 H10</t>
  </si>
  <si>
    <t>SLAT RE-INFORCEMENT</t>
  </si>
  <si>
    <t>H50</t>
  </si>
  <si>
    <t>BACK PANEL CLAW PAIR</t>
  </si>
  <si>
    <t>H240</t>
  </si>
  <si>
    <t>BACK PANEL CLIPS CRANKED PAIR</t>
  </si>
  <si>
    <t>T9mm</t>
  </si>
  <si>
    <t>BACK PANEL CLIPS STANDARD PAIR</t>
  </si>
  <si>
    <t>T16mm</t>
  </si>
  <si>
    <t>BACK PANEL CLIPS CENTRAL</t>
  </si>
  <si>
    <t>PAIR</t>
  </si>
  <si>
    <t>BACK PANEL SAFEGUARD CLIP</t>
  </si>
  <si>
    <t>GONDOLA COVER JURA</t>
  </si>
  <si>
    <t>L66.5 B8</t>
  </si>
  <si>
    <t>L80 B8</t>
  </si>
  <si>
    <t>L100 B8</t>
  </si>
  <si>
    <t>L125 B8</t>
  </si>
  <si>
    <t>L66.5 B6</t>
  </si>
  <si>
    <t>L80 B6</t>
  </si>
  <si>
    <t>L100 B6</t>
  </si>
  <si>
    <t>L125 B6</t>
  </si>
  <si>
    <t>BRACKETS 2H PAIR</t>
  </si>
  <si>
    <t>T25</t>
  </si>
  <si>
    <t>BRACKETS 3H PAIR</t>
  </si>
  <si>
    <t>BRACKETS EXTRA HEAVY DUTY 3H</t>
  </si>
  <si>
    <t>T37 PAIR</t>
  </si>
  <si>
    <t>T47 PAIR</t>
  </si>
  <si>
    <t>T57 PAIR</t>
  </si>
  <si>
    <t>T67 PAIR</t>
  </si>
  <si>
    <t>BRACKETS EXTRA HEAVY DUTY 4H</t>
  </si>
  <si>
    <t>T77 PAIR</t>
  </si>
  <si>
    <t>SLOPING BASE BRACKET PAIR</t>
  </si>
  <si>
    <t>GLASS SHELF BRACKETS PAIR</t>
  </si>
  <si>
    <t>8mm Glass</t>
  </si>
  <si>
    <t>GLASS SHELF BRACKETS PAIR SILVER</t>
  </si>
  <si>
    <t>WOOD/GLASS BRACKET PAIR</t>
  </si>
  <si>
    <t>T17</t>
  </si>
  <si>
    <t>T22</t>
  </si>
  <si>
    <t>T27</t>
  </si>
  <si>
    <t>GLASS SUPPORT PVC (PACK OF 100)</t>
  </si>
  <si>
    <t>CONNECTION BAR GLASS SHELF</t>
  </si>
  <si>
    <t>L66.5</t>
  </si>
  <si>
    <t>L100</t>
  </si>
  <si>
    <t>L125</t>
  </si>
  <si>
    <t>SHELF</t>
  </si>
  <si>
    <t>L66.5 T20</t>
  </si>
  <si>
    <t>L66.5 T25</t>
  </si>
  <si>
    <t>L66.5 T30</t>
  </si>
  <si>
    <t>L66.5 T37</t>
  </si>
  <si>
    <t>L66.5 T47</t>
  </si>
  <si>
    <t>L66.5 T57</t>
  </si>
  <si>
    <t>L66.5 T67</t>
  </si>
  <si>
    <t>L66.5 T77</t>
  </si>
  <si>
    <t>JP006</t>
  </si>
  <si>
    <t>L80 T20</t>
  </si>
  <si>
    <t>L80 T25</t>
  </si>
  <si>
    <t>L80 T30</t>
  </si>
  <si>
    <t>L80 T37</t>
  </si>
  <si>
    <t>L80 T47</t>
  </si>
  <si>
    <t>L80 T57</t>
  </si>
  <si>
    <t>L80 T67</t>
  </si>
  <si>
    <t>L80 T77</t>
  </si>
  <si>
    <t>L100 T20</t>
  </si>
  <si>
    <t>L100 T25</t>
  </si>
  <si>
    <t>L100 T30</t>
  </si>
  <si>
    <t>L100 T37</t>
  </si>
  <si>
    <t>L100 T47</t>
  </si>
  <si>
    <t>L100 T57</t>
  </si>
  <si>
    <t>L100 T67</t>
  </si>
  <si>
    <t>L100 T77</t>
  </si>
  <si>
    <t>L125 T20</t>
  </si>
  <si>
    <t>L125 T25</t>
  </si>
  <si>
    <t>L125 T30</t>
  </si>
  <si>
    <t>L125 T37</t>
  </si>
  <si>
    <t>L125 T47</t>
  </si>
  <si>
    <t>L125 T57</t>
  </si>
  <si>
    <t>L125 T67</t>
  </si>
  <si>
    <t>L125 T77</t>
  </si>
  <si>
    <t>L66.5 H9.5</t>
  </si>
  <si>
    <t>L100 H9.5</t>
  </si>
  <si>
    <t>CORNER SHELF INTERNAL 90°</t>
  </si>
  <si>
    <t>CORNER SHELF EXTERNAL</t>
  </si>
  <si>
    <t>EPOS TICKET EDGE</t>
  </si>
  <si>
    <t>EPOS STRIP H4 JURA</t>
  </si>
  <si>
    <t>L80</t>
  </si>
  <si>
    <t>EPOS STRIP H4 RED</t>
  </si>
  <si>
    <t>EPOS STRIP H4 BLUE</t>
  </si>
  <si>
    <t>EPOS STRIP H4 GREEN</t>
  </si>
  <si>
    <t>EPOS STRIP H4 SILVER</t>
  </si>
  <si>
    <t>EPOS STRIP H4 CLEAR</t>
  </si>
  <si>
    <t>CRASH RAIL</t>
  </si>
  <si>
    <t>CRASH BAR BLACK</t>
  </si>
  <si>
    <t>PEG HOOKS SINGLE</t>
  </si>
  <si>
    <t>PEG HOOK SINGLE</t>
  </si>
  <si>
    <t>H3.5 D3.4mm</t>
  </si>
  <si>
    <t>T8 D3.4mm</t>
  </si>
  <si>
    <t>T10 D3.4mm</t>
  </si>
  <si>
    <t>T12 D3.4mm</t>
  </si>
  <si>
    <t>T16 D3.4mm</t>
  </si>
  <si>
    <t>T20 D3.4mm</t>
  </si>
  <si>
    <t>PEG HOOK SINGLE HEAVY DUTY</t>
  </si>
  <si>
    <t>T15 D7mm</t>
  </si>
  <si>
    <t>T20 D7mm</t>
  </si>
  <si>
    <t>T30 D7mm</t>
  </si>
  <si>
    <t>T40 D7mm</t>
  </si>
  <si>
    <t>PEG HOOK SINGLE HD C/W O/ARM</t>
  </si>
  <si>
    <t>PEG HOOK SINGLE HD D/ENTRY C/W O/ARM</t>
  </si>
  <si>
    <t>T20 D8mm</t>
  </si>
  <si>
    <t>T30 D8mm</t>
  </si>
  <si>
    <t>T40 D8mm</t>
  </si>
  <si>
    <t>PEG HOOK SINGLE DIRECT ENTRY</t>
  </si>
  <si>
    <t>T20 D4.8mm</t>
  </si>
  <si>
    <t>T25 D4.8mm</t>
  </si>
  <si>
    <t>T30 D4.8mm</t>
  </si>
  <si>
    <t>T40 D4.8mm</t>
  </si>
  <si>
    <t>PEG HOOKS EURO</t>
  </si>
  <si>
    <t>PEG HOOK EURO HD C/W O/ARM</t>
  </si>
  <si>
    <t>T20 D4.5mm</t>
  </si>
  <si>
    <t>T25 D4.5mm</t>
  </si>
  <si>
    <t>T30 D4.5mm</t>
  </si>
  <si>
    <t>PEG HOOK EURO</t>
  </si>
  <si>
    <t>PEG HOOK EURO HEAVY DUTY</t>
  </si>
  <si>
    <t>T15 D4.8mm</t>
  </si>
  <si>
    <t>1993/160D</t>
  </si>
  <si>
    <t>PEG BRIDGE HOOK EURO</t>
  </si>
  <si>
    <t>T16 D4mm</t>
  </si>
  <si>
    <t>1993/200D</t>
  </si>
  <si>
    <t>T20 D4mm</t>
  </si>
  <si>
    <t>1991/300D</t>
  </si>
  <si>
    <t>T30 D5mm</t>
  </si>
  <si>
    <t>PEG HOOK EURO DIRECT ENTRY</t>
  </si>
  <si>
    <t>PEG HOOK EURO D/ENTRY C/W O/ARM</t>
  </si>
  <si>
    <t>SLAT HOOKS SINGLE</t>
  </si>
  <si>
    <t>SLAT HOOK SINGLE</t>
  </si>
  <si>
    <t>T40 D10mm</t>
  </si>
  <si>
    <t>SLAT HOOKS EURO</t>
  </si>
  <si>
    <t>SLAT HOOK EURO</t>
  </si>
  <si>
    <t>T15 D3.8mm</t>
  </si>
  <si>
    <t>SLAT HOOK EURO C/W OVERARM</t>
  </si>
  <si>
    <t>ACCESSORIES FOR HOOKS</t>
  </si>
  <si>
    <t>782G</t>
  </si>
  <si>
    <t>EPOS FLAP FOR EUROHOOKS CLEAR</t>
  </si>
  <si>
    <t>PACK OF 100</t>
  </si>
  <si>
    <t>EPOS FLAP FOR OVERARMS</t>
  </si>
  <si>
    <t>L7 H4</t>
  </si>
  <si>
    <t>END CAP FOR HOOKS RED</t>
  </si>
  <si>
    <t>D4.8mm</t>
  </si>
  <si>
    <t>D7mm</t>
  </si>
  <si>
    <t>D10mm</t>
  </si>
  <si>
    <t>RISERS &amp; DIVIDERS</t>
  </si>
  <si>
    <t>OBR090-0665-A01</t>
  </si>
  <si>
    <t>ACRYLIC RISER</t>
  </si>
  <si>
    <t>OBR090-0800-A02</t>
  </si>
  <si>
    <t>L80 H9.5</t>
  </si>
  <si>
    <t>OBR090-1000-A01</t>
  </si>
  <si>
    <t>OBR090-1250-A01</t>
  </si>
  <si>
    <t>L125 H9.5</t>
  </si>
  <si>
    <t>OBD035-0300-A01</t>
  </si>
  <si>
    <t>ACRYLIC DIVIDER</t>
  </si>
  <si>
    <t>T30 H7.5</t>
  </si>
  <si>
    <t>OBD035-0370-A01</t>
  </si>
  <si>
    <t>T37 H7.5</t>
  </si>
  <si>
    <t>OBD035-0470-A01</t>
  </si>
  <si>
    <t>T47 H7.5</t>
  </si>
  <si>
    <t>OBD035-0570-A01</t>
  </si>
  <si>
    <t>T57 H7.5</t>
  </si>
  <si>
    <t>PVC RISER LOW CLEAR</t>
  </si>
  <si>
    <t>L66.5 H3.5</t>
  </si>
  <si>
    <t>L100 H3.5</t>
  </si>
  <si>
    <t>L125 H3.5</t>
  </si>
  <si>
    <t>RUBBER SHELF COVER</t>
  </si>
  <si>
    <t xml:space="preserve">CHROME WIRE RISER </t>
  </si>
  <si>
    <t xml:space="preserve">H9.5 L66.5 </t>
  </si>
  <si>
    <t xml:space="preserve">H9.5 L80 </t>
  </si>
  <si>
    <t xml:space="preserve">H9.5 L100 </t>
  </si>
  <si>
    <t xml:space="preserve">H9.5 L125 </t>
  </si>
  <si>
    <t>CHROME WIRE DIVIDER WITH TOE</t>
  </si>
  <si>
    <t xml:space="preserve">H8 T20 </t>
  </si>
  <si>
    <t xml:space="preserve">H8 T25 </t>
  </si>
  <si>
    <t>H8 T30</t>
  </si>
  <si>
    <t>H8 T37</t>
  </si>
  <si>
    <t>H8 T47</t>
  </si>
  <si>
    <t>H8 T57</t>
  </si>
  <si>
    <t>H8 T67</t>
  </si>
  <si>
    <t xml:space="preserve">H17 L66.5 </t>
  </si>
  <si>
    <t xml:space="preserve">H17 L80 </t>
  </si>
  <si>
    <t xml:space="preserve">H17 L100 </t>
  </si>
  <si>
    <t xml:space="preserve">H17 L125 </t>
  </si>
  <si>
    <t xml:space="preserve">H15 T20 </t>
  </si>
  <si>
    <t>H15 T25</t>
  </si>
  <si>
    <t>H15 T30</t>
  </si>
  <si>
    <t>H15 T37</t>
  </si>
  <si>
    <t>H15 T47</t>
  </si>
  <si>
    <t>H15 T57</t>
  </si>
  <si>
    <t>PERSPEX RISER TOOTHED</t>
  </si>
  <si>
    <t xml:space="preserve">L66.5 H7.5   </t>
  </si>
  <si>
    <t xml:space="preserve">L100 H7.5   </t>
  </si>
  <si>
    <t xml:space="preserve">L125 H7.5   </t>
  </si>
  <si>
    <t>PERSPEX DIVIDER PLAIN</t>
  </si>
  <si>
    <t>T20 H7.5</t>
  </si>
  <si>
    <t>T25 H7.5</t>
  </si>
  <si>
    <t xml:space="preserve">T30 H7.5  </t>
  </si>
  <si>
    <t xml:space="preserve">T37 H7.5  </t>
  </si>
  <si>
    <t xml:space="preserve">T47 H7.5  </t>
  </si>
  <si>
    <t>PERSPEX DIVIDER TOOTHED</t>
  </si>
  <si>
    <t>PERSPEX CROSS STRIP</t>
  </si>
  <si>
    <t>L8.4 H7.5</t>
  </si>
  <si>
    <t>L16.8 H7.5</t>
  </si>
  <si>
    <t>MAGAZINE &amp; BOOK SHELVES</t>
  </si>
  <si>
    <t>BRACKETS MAG/BOOK PAIR</t>
  </si>
  <si>
    <t>MAGAZINE SHELF</t>
  </si>
  <si>
    <t>BOOK SHELF</t>
  </si>
  <si>
    <t>BOOK SHELF DIVIDER</t>
  </si>
  <si>
    <t>H14</t>
  </si>
  <si>
    <t>BOOKS / FILES END BRACKET</t>
  </si>
  <si>
    <t>T24 H17</t>
  </si>
  <si>
    <t>REAR SUPPORT BARS &amp; RSB HOOKS</t>
  </si>
  <si>
    <t>REAR SUPPORT BAR (RSB)</t>
  </si>
  <si>
    <t>613/800</t>
  </si>
  <si>
    <t>RSB HOOK EURO</t>
  </si>
  <si>
    <t>T20 D5mm</t>
  </si>
  <si>
    <t>RSB HOOK EURO WITH OVERARM</t>
  </si>
  <si>
    <t>RSB HOOK SINGLE</t>
  </si>
  <si>
    <t>T25 D7mm</t>
  </si>
  <si>
    <t>RSB HOOK/END PLATE</t>
  </si>
  <si>
    <t>T25 D10mm</t>
  </si>
  <si>
    <t>T45 D12mm</t>
  </si>
  <si>
    <t>RSB NOTCHED ARM</t>
  </si>
  <si>
    <t>T42</t>
  </si>
  <si>
    <t>RSB SEPARATOR WITH PLATE</t>
  </si>
  <si>
    <t>WRAPPING PAPER ARM</t>
  </si>
  <si>
    <t>T55</t>
  </si>
  <si>
    <t>6031.1/665</t>
  </si>
  <si>
    <t xml:space="preserve">OVAL CHROME HANGING RAIL </t>
  </si>
  <si>
    <t>L66.5 T35</t>
  </si>
  <si>
    <t>L100 T35</t>
  </si>
  <si>
    <t>L125 T35</t>
  </si>
  <si>
    <t>OVAL CHROME Z SHAPED HANGING RAIL</t>
  </si>
  <si>
    <t>L100 T45/25</t>
  </si>
  <si>
    <t>L125 T45/25</t>
  </si>
  <si>
    <t xml:space="preserve">OVAL CHROME REAR SUPPORT BAR </t>
  </si>
  <si>
    <t>L66.5 30 x 15</t>
  </si>
  <si>
    <t>L100 30 x 15</t>
  </si>
  <si>
    <t>L125 30 x 15</t>
  </si>
  <si>
    <t>OVAL CHROME RSB HOOK SINGLE</t>
  </si>
  <si>
    <t>T15 D4.5mm</t>
  </si>
  <si>
    <t>T30 D10mm</t>
  </si>
  <si>
    <t xml:space="preserve">OVAL RSB HOOK EURO CHROME </t>
  </si>
  <si>
    <t>T20 @ 4.5mm</t>
  </si>
  <si>
    <t>T30 @ 4.5mm</t>
  </si>
  <si>
    <t>OVAL RSB HOOK EURO WITH OVERARM</t>
  </si>
  <si>
    <t xml:space="preserve">OVAL CHROME RSB INCLINED ARM </t>
  </si>
  <si>
    <t>T40</t>
  </si>
  <si>
    <t>CLOTHES RAIL OVAL CHROME</t>
  </si>
  <si>
    <t>L100 35 x 20</t>
  </si>
  <si>
    <t>L125 35 x 20</t>
  </si>
  <si>
    <t>CLOTHES BRACKET</t>
  </si>
  <si>
    <t>END PLUG FOR OVAL TUBE</t>
  </si>
  <si>
    <t>35 x 20</t>
  </si>
  <si>
    <t>CANOPIES, LIGHTING, FRUIT &amp; VEG</t>
  </si>
  <si>
    <t>CANOPY BRACKET HEAVY DUTY</t>
  </si>
  <si>
    <t>T53-T59</t>
  </si>
  <si>
    <t>T63-T69</t>
  </si>
  <si>
    <t>CANOPY BRACKET FOR WOODEN FASCIA</t>
  </si>
  <si>
    <t>T69</t>
  </si>
  <si>
    <t>FASCIA SCREEN</t>
  </si>
  <si>
    <t>L66.5 H20</t>
  </si>
  <si>
    <t>L100 H20</t>
  </si>
  <si>
    <t>L125 H20</t>
  </si>
  <si>
    <t>FASCIA SCREEN RETURN</t>
  </si>
  <si>
    <t>T61-T76 H20</t>
  </si>
  <si>
    <t>FASCIA RETURN BRACKET</t>
  </si>
  <si>
    <t>LIGHT FITTING HOLDER</t>
  </si>
  <si>
    <t>FITTED LIGHT</t>
  </si>
  <si>
    <t>L62.5</t>
  </si>
  <si>
    <t>L92.5</t>
  </si>
  <si>
    <t>L123</t>
  </si>
  <si>
    <t>CONNECTION CABLE (MAINS)</t>
  </si>
  <si>
    <t>L300</t>
  </si>
  <si>
    <t>CONNECTION CABLE</t>
  </si>
  <si>
    <t>SOFFIT LOWER SHAPED</t>
  </si>
  <si>
    <t>SLOPING BRACKETS MIDDLE H40</t>
  </si>
  <si>
    <t>SLOPING BRACKETS END PAIR</t>
  </si>
  <si>
    <t>DSITP9908-BKV</t>
  </si>
  <si>
    <t xml:space="preserve">FRUIT &amp; VEG TRAY BLACK NON-REVERSIBLE </t>
  </si>
  <si>
    <t>30.5x41 H7.6</t>
  </si>
  <si>
    <t>DSITP9925-BKV</t>
  </si>
  <si>
    <t xml:space="preserve">FRUIT &amp; VEG TRAY BLACK REVERSIBLE </t>
  </si>
  <si>
    <t>FRUIT &amp; VEG TRAY GREEN</t>
  </si>
  <si>
    <t>45.7x27.5 H8.2</t>
  </si>
  <si>
    <t>59.7x32 H8.2</t>
  </si>
  <si>
    <t>M740</t>
  </si>
  <si>
    <t>EURO BOX SMALL 71 GREEN</t>
  </si>
  <si>
    <t>H18 40 x 30</t>
  </si>
  <si>
    <t>M725</t>
  </si>
  <si>
    <t>EURO BOX LARGE 71 GREEN</t>
  </si>
  <si>
    <t>H19 60 x 40</t>
  </si>
  <si>
    <t>FDC1003</t>
  </si>
  <si>
    <t>BREAD BASKET POLYWICKER ANGLED</t>
  </si>
  <si>
    <t>30x40 H9</t>
  </si>
  <si>
    <t>FDC1005</t>
  </si>
  <si>
    <t>BREAD BASKET POLYWICKER</t>
  </si>
  <si>
    <t>FDC1005L</t>
  </si>
  <si>
    <t>BREAD BASKET LINER BOX OF 10</t>
  </si>
  <si>
    <t>STACKING BASKETS &amp; DIVIDERS</t>
  </si>
  <si>
    <t>SHB1003RED</t>
  </si>
  <si>
    <t>SHOPPING BASKET RED HANDLES</t>
  </si>
  <si>
    <t>23 LITRE</t>
  </si>
  <si>
    <t>SHB1003BLK</t>
  </si>
  <si>
    <t>SHOPPING BASKET BLACK HANDLES</t>
  </si>
  <si>
    <t>SHB1003SVR</t>
  </si>
  <si>
    <t>SHOPPING BASKET SILVER HANDLES</t>
  </si>
  <si>
    <t>TR/BSKT-BLK</t>
  </si>
  <si>
    <t>SUPERBASKET BLACK</t>
  </si>
  <si>
    <t>30 LITRE</t>
  </si>
  <si>
    <t>SHBT1102</t>
  </si>
  <si>
    <t>STACKER FOR SHOPPING BASKETS</t>
  </si>
  <si>
    <t>ON CASTORS</t>
  </si>
  <si>
    <t>STB5013</t>
  </si>
  <si>
    <t>STACKING BASKET CHROME</t>
  </si>
  <si>
    <t>L58 T45 H30</t>
  </si>
  <si>
    <t>STB5021</t>
  </si>
  <si>
    <t>L98 T45 H30</t>
  </si>
  <si>
    <t>DIV2003</t>
  </si>
  <si>
    <t>STACKING BASKET DIVIDER CHROME</t>
  </si>
  <si>
    <t>T45 H30</t>
  </si>
  <si>
    <t>STB6000</t>
  </si>
  <si>
    <t>L98 T33.8 H30</t>
  </si>
  <si>
    <t>DIV3000</t>
  </si>
  <si>
    <t>T33.8 H30</t>
  </si>
  <si>
    <t>STACKING BASKET EPOS H4 CLEAR</t>
  </si>
  <si>
    <t>L56</t>
  </si>
  <si>
    <t>L96</t>
  </si>
  <si>
    <t>STBP5100</t>
  </si>
  <si>
    <t>STACKING BASKET PLINTH ON CASTORS</t>
  </si>
  <si>
    <t>L58 T45</t>
  </si>
  <si>
    <t>POINT OF SALE ITEMS</t>
  </si>
  <si>
    <t>S50004</t>
  </si>
  <si>
    <t>TELESCOPIC STACK CARD STAND</t>
  </si>
  <si>
    <t>BU0000062</t>
  </si>
  <si>
    <t xml:space="preserve">SKI SIGN </t>
  </si>
  <si>
    <t>L1 T11 H112</t>
  </si>
  <si>
    <t>XMT605031</t>
  </si>
  <si>
    <t>SKI BRACKET EXTENDED PAIR</t>
  </si>
  <si>
    <t>0736-3048</t>
  </si>
  <si>
    <t>RIDGE TRAY LARGE BOX OF 50</t>
  </si>
  <si>
    <t>57 X 42</t>
  </si>
  <si>
    <t>0736-3049</t>
  </si>
  <si>
    <t>RIDGE TRAY STANDARD BOX OF 50</t>
  </si>
  <si>
    <t>60 X 42</t>
  </si>
  <si>
    <t>AB23GR(W)</t>
  </si>
  <si>
    <t xml:space="preserve">POSTER A BOARD SNAPFRAME LIGHTWEIGHT DOUBLE SIDED </t>
  </si>
  <si>
    <t>H30" L20"</t>
  </si>
  <si>
    <t>IN230W(W)</t>
  </si>
  <si>
    <t>POSTER A BOARD SNAPFRAME INFORMER DOUBLE SIDED</t>
  </si>
  <si>
    <t>S50016</t>
  </si>
  <si>
    <t>POSTER FRAME PLASTIC INSERT</t>
  </si>
  <si>
    <t>SNS2325SA(W)</t>
  </si>
  <si>
    <t xml:space="preserve">POSTER SNAPFRAME SECURITY 25mm PROFILE </t>
  </si>
  <si>
    <t>SFS0T01</t>
  </si>
  <si>
    <t>POSTER SNAPFRAME SECURITY OPENING TOOL</t>
  </si>
  <si>
    <t>SNA225SA(W)</t>
  </si>
  <si>
    <t xml:space="preserve">POSTER SNAPFRAME STANDARD 25mm PROFILE </t>
  </si>
  <si>
    <t>A2 H62.4 L45</t>
  </si>
  <si>
    <t>SNA325SA(W)</t>
  </si>
  <si>
    <t>A3 H45 L32.7</t>
  </si>
  <si>
    <t>SNA425SA(W)</t>
  </si>
  <si>
    <t>A4 H32.7 L24</t>
  </si>
  <si>
    <t>SN2325SA(W)</t>
  </si>
  <si>
    <t>POSTER SNAPFRAME STANDARD 25mm PROFILE</t>
  </si>
  <si>
    <t>SW3000BTOP</t>
  </si>
  <si>
    <t>POSTER SWINGER 3000 BLACK</t>
  </si>
  <si>
    <t>SIT841-211</t>
  </si>
  <si>
    <t>BANNER HANGER ADJUSTABLE &amp; MAGNETIC</t>
  </si>
  <si>
    <t>SIT841-207</t>
  </si>
  <si>
    <t>GRAPHIC HOLDER MAGNETIC</t>
  </si>
  <si>
    <t>A4 / A5</t>
  </si>
  <si>
    <t>SIT262-057</t>
  </si>
  <si>
    <t>GRAPHIC HOLDER FOR SHELF EDGE C/W MAGNET BASE</t>
  </si>
  <si>
    <t>SIT124-203</t>
  </si>
  <si>
    <t>TRACK &amp; BACK SUPPORT KIT</t>
  </si>
  <si>
    <t>T20 - T58</t>
  </si>
  <si>
    <t>JS0002120</t>
  </si>
  <si>
    <t>CATEGORY SIGNAGE ARM</t>
  </si>
  <si>
    <t>T65 - T100</t>
  </si>
  <si>
    <t>MISCELLANEOUS ITEMS</t>
  </si>
  <si>
    <t>KICK STOOL 2 STEP</t>
  </si>
  <si>
    <t>IMD059-0000-A01</t>
  </si>
  <si>
    <t xml:space="preserve">STACKABLE PLINTH BLACK </t>
  </si>
  <si>
    <t>51x30.5 H9.8</t>
  </si>
  <si>
    <t>SPRAY CAN JURA</t>
  </si>
  <si>
    <t>400ml</t>
  </si>
  <si>
    <t>SPRAY CAN SILVER</t>
  </si>
  <si>
    <t>TOUGHENED GLASS SHELVES: AVAILABLE TO ORDER, PLEASE ALLOW 7-10 DAYS</t>
  </si>
  <si>
    <t>GLASS SHELF TOUGHENED SURE SIZES</t>
  </si>
  <si>
    <t>L66.5 T25 x 0.08</t>
  </si>
  <si>
    <t>L80 T25 x 0.08</t>
  </si>
  <si>
    <t>L100 T25 x 0.08</t>
  </si>
  <si>
    <t>L66.5 T30 x 0.08</t>
  </si>
  <si>
    <t>L80 T30 x 0.08</t>
  </si>
  <si>
    <t>L100 T30 x 0.08</t>
  </si>
  <si>
    <t>L66.5 T37 x 0.08</t>
  </si>
  <si>
    <t>L80 T37 x 0.08</t>
  </si>
  <si>
    <t>L100 T37 x 0.08</t>
  </si>
  <si>
    <t>Sub total</t>
  </si>
  <si>
    <t>SPECIAL ITEMS; THE YELLOW FIELDS BELOW ARE UNPROTECTED SO YOU CAN ADD YOUR OWN BESPOKE ITEMS</t>
  </si>
  <si>
    <t>Q-MANAGEMENT &amp; STOREVISION</t>
  </si>
  <si>
    <t>Q MANAGEMENT COMPONENTS</t>
  </si>
  <si>
    <t>Q MANAGEMENT ROUND UPRIGHT</t>
  </si>
  <si>
    <t>H100 D6</t>
  </si>
  <si>
    <t>Q MANAGEMENT BASELEG SINGLE SIDED</t>
  </si>
  <si>
    <t>T20 D6</t>
  </si>
  <si>
    <t>Q MANAGEMENT BASELEG DOUBLE SIDED</t>
  </si>
  <si>
    <t>SRE-147-D38</t>
  </si>
  <si>
    <t>Q MANAGEMENT PROMOTIONAL PETG BOWL</t>
  </si>
  <si>
    <t>D38</t>
  </si>
  <si>
    <t>STOREVISION COMPONENTS</t>
  </si>
  <si>
    <t>ROUND UPRIGHT</t>
  </si>
  <si>
    <t>C/W FOOT DISK</t>
  </si>
  <si>
    <t>H140 D6</t>
  </si>
  <si>
    <t>H160 D6</t>
  </si>
  <si>
    <t>H200 D6</t>
  </si>
  <si>
    <t>H260 D6</t>
  </si>
  <si>
    <t>ROUND UPRIGHT FOR ROUND BASELEG</t>
  </si>
  <si>
    <t>H220 D6</t>
  </si>
  <si>
    <t>H240 D6</t>
  </si>
  <si>
    <t>H300 D6</t>
  </si>
  <si>
    <t>ROUND UPRIGHT TIEBAR</t>
  </si>
  <si>
    <t>L60 D6</t>
  </si>
  <si>
    <t>L94 D6</t>
  </si>
  <si>
    <t>L119 D6</t>
  </si>
  <si>
    <t>ROUND UPRIGHT TOP CAP</t>
  </si>
  <si>
    <t>D6</t>
  </si>
  <si>
    <t>ROUND UPRIGHT INSERT</t>
  </si>
  <si>
    <t>D6 M10</t>
  </si>
  <si>
    <t>ROUND UPRIGHT WALL FIXING BRACKET</t>
  </si>
  <si>
    <t>T1</t>
  </si>
  <si>
    <t>T10</t>
  </si>
  <si>
    <t>ROUND UPRIGHT WALL FIXING BRKT ADJ</t>
  </si>
  <si>
    <t>T8-12</t>
  </si>
  <si>
    <t>ROUND BASELEG SINGLE SIDED</t>
  </si>
  <si>
    <t>T37 D6</t>
  </si>
  <si>
    <t>T47 D6</t>
  </si>
  <si>
    <t>ROUND BASELEG DOUBLE SIDED</t>
  </si>
  <si>
    <t>T76 D6</t>
  </si>
  <si>
    <t>T96 D6</t>
  </si>
  <si>
    <t>KLEEREX DISPLAY UNITS</t>
  </si>
  <si>
    <t>NEWS DISPLAY COMPONENTS</t>
  </si>
  <si>
    <t>MRS043-0000-A11</t>
  </si>
  <si>
    <t>KLEEREX NEWS BRACKETS  SILVER RAL 9006</t>
  </si>
  <si>
    <t>1 TIER PAIR</t>
  </si>
  <si>
    <t>MRS044-0000-A11</t>
  </si>
  <si>
    <t>KLEEREX NEWS BRACKETS EXTENDED SILVER RAL 9006</t>
  </si>
  <si>
    <t>KRN002-0995-A01</t>
  </si>
  <si>
    <t xml:space="preserve">KLEEREX NEWS RACK PETG </t>
  </si>
  <si>
    <t>L100 H32.5 T16.5</t>
  </si>
  <si>
    <t>KRN002-1195-A01</t>
  </si>
  <si>
    <t>L120 H32.5 T16.5</t>
  </si>
  <si>
    <t>KRN002-1245-A01</t>
  </si>
  <si>
    <t>L125 H32.5 T16.5</t>
  </si>
  <si>
    <t>DIV002-0160-A01</t>
  </si>
  <si>
    <t xml:space="preserve">KLEEREX NEWS DIVIDER BROADSHEET PETG </t>
  </si>
  <si>
    <t>16x40.5 H18.5</t>
  </si>
  <si>
    <t>DIV001-0160-A01</t>
  </si>
  <si>
    <t xml:space="preserve">KLEEREX NEWS DIVIDER TABLOID PETG </t>
  </si>
  <si>
    <t>16x30 H18.5</t>
  </si>
  <si>
    <t>DIV014-CNTR-A01</t>
  </si>
  <si>
    <t xml:space="preserve">KLEEREX NEWS DIVIDER ZIG ZAG CENTRE PETG </t>
  </si>
  <si>
    <t>H39</t>
  </si>
  <si>
    <t>DIV014-LEFT-A01</t>
  </si>
  <si>
    <t xml:space="preserve">KLEEREX NEWS DIVIDER ZIG ZAG LEFT PETG </t>
  </si>
  <si>
    <t>DIV014-RGHT-A01</t>
  </si>
  <si>
    <t>KLEEREX NEWS DIVIDER ZIG ZAG RIGHT PETG</t>
  </si>
  <si>
    <t>NEWS UNITS COMPLETE</t>
  </si>
  <si>
    <t>KK54-030-0000-B01</t>
  </si>
  <si>
    <t xml:space="preserve">KLEEREX NEWSPAPER QUAD HIGH IMPACT ACRYLIC </t>
  </si>
  <si>
    <t>92x76 H149</t>
  </si>
  <si>
    <t>KK03-007-0000-A01</t>
  </si>
  <si>
    <t>KLEEREX NEWSTOWER 17 TITLE</t>
  </si>
  <si>
    <t>111.5x47.2 H173</t>
  </si>
  <si>
    <t>KK54-009-0000-A01</t>
  </si>
  <si>
    <t xml:space="preserve">KLEEREX NEWSTOWER CRISS CROSS IMPACT ACRYLIC </t>
  </si>
  <si>
    <t>44x44 H113</t>
  </si>
  <si>
    <t>KK54-011-0000-F01</t>
  </si>
  <si>
    <t xml:space="preserve">KLEEREX NEWSTOWER DOUBLE HIGH IMPACT ACRYLIC </t>
  </si>
  <si>
    <t>68x46 H120</t>
  </si>
  <si>
    <t>KK54-005-0000-B01</t>
  </si>
  <si>
    <t xml:space="preserve">KLEEREX NEWSTOWER EXTERNAL </t>
  </si>
  <si>
    <t>146.5x46 H146.7</t>
  </si>
  <si>
    <t>KK54-001-0000-E01</t>
  </si>
  <si>
    <t xml:space="preserve">KLEEREX NEWSTOWER TRIPLE HIGH IMPACT ACRYLIC </t>
  </si>
  <si>
    <t>95x46 H120</t>
  </si>
  <si>
    <t>MAGAZINE BAY COMPONENTS</t>
  </si>
  <si>
    <t>MRS059-0000-A11</t>
  </si>
  <si>
    <t>KLEEREX MAGAZINE BRACKETS SILVER RAL 9006</t>
  </si>
  <si>
    <t>MRS001-0000-A11</t>
  </si>
  <si>
    <t>2 TIER PAIR</t>
  </si>
  <si>
    <t>MRS002-0000-A11</t>
  </si>
  <si>
    <t>3 TIER PAIR</t>
  </si>
  <si>
    <t>MRS119-0000-A11</t>
  </si>
  <si>
    <t>4 TIER PAIR</t>
  </si>
  <si>
    <t>MRS014-0000-A11</t>
  </si>
  <si>
    <t>KLEEREX BULK MAGAZINE BRACKETS SILVER RAL 9006</t>
  </si>
  <si>
    <t>MRS057-0000-A11</t>
  </si>
  <si>
    <t>FIX053-0000-A01</t>
  </si>
  <si>
    <t>KLEEREX MAGAZINE, NEWS &amp; CARD SUCKER</t>
  </si>
  <si>
    <t>KRM026-0645-A01</t>
  </si>
  <si>
    <t xml:space="preserve">KLEEREX MAGAZINE RACK PETG </t>
  </si>
  <si>
    <t>L65 T6.5 H19.5</t>
  </si>
  <si>
    <t>KRG025-0645-A01</t>
  </si>
  <si>
    <t>L65 T10 H19.5</t>
  </si>
  <si>
    <t>KRM026-0660-A01</t>
  </si>
  <si>
    <t>L66.5 T6.5 H19.5</t>
  </si>
  <si>
    <t>KRG025-0660-A01</t>
  </si>
  <si>
    <t>L66.5 T10 H19.5</t>
  </si>
  <si>
    <t>KRM026-0795-A01</t>
  </si>
  <si>
    <t>L80 T6.5 H19.5</t>
  </si>
  <si>
    <t>KRG025-0795-A01</t>
  </si>
  <si>
    <t>L80 T10 H19.5</t>
  </si>
  <si>
    <t>KRM026-0995-A01</t>
  </si>
  <si>
    <t>L100 T6.5 H19.5</t>
  </si>
  <si>
    <t>KRG025-0995-A01</t>
  </si>
  <si>
    <t>L100 T10 H19.5</t>
  </si>
  <si>
    <t>KRM026-1195-A01</t>
  </si>
  <si>
    <t>L120 T6.5 H19.5</t>
  </si>
  <si>
    <t>KRG025-1195-A01</t>
  </si>
  <si>
    <t>L120 T10 H19.5</t>
  </si>
  <si>
    <t>KRM026-1245-A01</t>
  </si>
  <si>
    <t>L125 T6.5 H19.5</t>
  </si>
  <si>
    <t>KRG025-1245-A01</t>
  </si>
  <si>
    <t>L125 T10 H19.5</t>
  </si>
  <si>
    <t>DIV018-CNTR-A01</t>
  </si>
  <si>
    <t xml:space="preserve">KLEEREX MAGAZINE DIVIDER ZIG ZAG CENTRE PETG </t>
  </si>
  <si>
    <t>H24</t>
  </si>
  <si>
    <t>DIV018-LEFT-A01</t>
  </si>
  <si>
    <t>KLEEREX MAGAZINE DIVIDER ZIG ZAG LEFT PETG</t>
  </si>
  <si>
    <t>DIV018-RGHT-A01</t>
  </si>
  <si>
    <t>KLEEREX MAGAZINE DIVIDER ZIG ZAG RIGHT PETG</t>
  </si>
  <si>
    <t>DIV002-0000-A01</t>
  </si>
  <si>
    <t xml:space="preserve">KLEEREX MAGAZINE DIVIDER SLIDING PETG </t>
  </si>
  <si>
    <t>25x19.5 H6.5</t>
  </si>
  <si>
    <t>POS146-0250-A01</t>
  </si>
  <si>
    <t xml:space="preserve">KLEEREX MAGAZINE HOTSPOT </t>
  </si>
  <si>
    <t>L25 T7.5 H33</t>
  </si>
  <si>
    <t>POS039-0250-B01</t>
  </si>
  <si>
    <t xml:space="preserve">KLEEREX MAGAZINE HOTSPOT FOR SLAT PETG </t>
  </si>
  <si>
    <t>KK70-002-0815-A01</t>
  </si>
  <si>
    <t>KLEEREX MAGAZINE LIGHTING KIT</t>
  </si>
  <si>
    <t>KAC016-1000-A01</t>
  </si>
  <si>
    <t xml:space="preserve">KLEEREX MAGAZINE SHROUD </t>
  </si>
  <si>
    <t>L100 H15</t>
  </si>
  <si>
    <t>KAC016-1250-A01</t>
  </si>
  <si>
    <t>KLEEREX MAGAZINE SHROUD</t>
  </si>
  <si>
    <t>L125 H15</t>
  </si>
  <si>
    <t>KK54-022-0465-A01</t>
  </si>
  <si>
    <t xml:space="preserve">KLEEREX MAGAZINE TOWER MOBILE </t>
  </si>
  <si>
    <t>48x38 H138</t>
  </si>
  <si>
    <t>CARD DISPLAY COMPONENTS</t>
  </si>
  <si>
    <t>MRS103-0000-A11</t>
  </si>
  <si>
    <t xml:space="preserve">KLEEREX CARD BRACKETS 3 TIER SILVER RAL 9006 </t>
  </si>
  <si>
    <t>H31.7 PAIR</t>
  </si>
  <si>
    <t>MRS118-0000-A11</t>
  </si>
  <si>
    <t xml:space="preserve">KLEEREX CARD BRACKETS 6 TIER SILVER RAL 9006 </t>
  </si>
  <si>
    <t>H60 PAIR</t>
  </si>
  <si>
    <t>MRS104-0000-A11</t>
  </si>
  <si>
    <t xml:space="preserve">KLEEREX CARD BRACKETS 12 TIER SILVER RAL 9006 </t>
  </si>
  <si>
    <t>H99.7 PAIR</t>
  </si>
  <si>
    <t>MRS085-0000-B11</t>
  </si>
  <si>
    <t xml:space="preserve">KLEEREX CARD BRACKETS 14 TIER SILVER RAL 9006 </t>
  </si>
  <si>
    <t>H126 PAIR</t>
  </si>
  <si>
    <t>KRC014-0645-A01</t>
  </si>
  <si>
    <t xml:space="preserve">KLEEREX CARD RACK PETG </t>
  </si>
  <si>
    <t>L65 H13.5 T2.3</t>
  </si>
  <si>
    <t>KRC014-0660-A01</t>
  </si>
  <si>
    <t>L66.5 H13.5 T2.3</t>
  </si>
  <si>
    <t>KRC014-0795-A01</t>
  </si>
  <si>
    <t>L80 H13.5 T2.3</t>
  </si>
  <si>
    <t>KRC014-0995-A01</t>
  </si>
  <si>
    <t>L100 H13.5 T2.3</t>
  </si>
  <si>
    <t>KRC014-1195-A01</t>
  </si>
  <si>
    <t>L120 H13.5 T2.3</t>
  </si>
  <si>
    <t>KRC014-1245-A01</t>
  </si>
  <si>
    <t>L125 H13.5 T2.3</t>
  </si>
  <si>
    <t>KK05-028-650-A01</t>
  </si>
  <si>
    <t>KLEEREX CARD DISPLAY FOR SLAT 3 TIER</t>
  </si>
  <si>
    <t>L65 T12.5 H31</t>
  </si>
  <si>
    <t>KK05-028-1000-A01</t>
  </si>
  <si>
    <t>L100 T12.5 H31</t>
  </si>
  <si>
    <t>KK00-025-0000-A01</t>
  </si>
  <si>
    <t>KLEEREX CARD CLIP DIVIDER (PACK OF 100)</t>
  </si>
  <si>
    <t>PACK</t>
  </si>
  <si>
    <t>CRISP UNITS COMPLETE</t>
  </si>
  <si>
    <t>KK35-032-1000-A01</t>
  </si>
  <si>
    <t xml:space="preserve">KLEEREX CRISP &amp; SNACK BASE UNIT 5 HIGH PETG </t>
  </si>
  <si>
    <t>L100 T37 H125</t>
  </si>
  <si>
    <t>KK35-033-1000-A01</t>
  </si>
  <si>
    <t>L100 T47 H125</t>
  </si>
  <si>
    <t>KK35-032-1250-A01</t>
  </si>
  <si>
    <t>L125 T37 H125</t>
  </si>
  <si>
    <t>KK35-033-1250-A01</t>
  </si>
  <si>
    <t>L125 T47 H125</t>
  </si>
  <si>
    <t>CONFECTIONARY &amp; CRISP SHELF COMPONENTS</t>
  </si>
  <si>
    <t>KCG171-0640-A01</t>
  </si>
  <si>
    <t xml:space="preserve"> KLEEREX CONFECTIONERY SHELF PETG</t>
  </si>
  <si>
    <t>L65-L66.5 T25</t>
  </si>
  <si>
    <t>KCG172-0640-A01</t>
  </si>
  <si>
    <t xml:space="preserve"> KLEEREX CONFECTIONERY SHELF PETG </t>
  </si>
  <si>
    <t>L65-L66.5 T30</t>
  </si>
  <si>
    <t>KCG173-0640-A01</t>
  </si>
  <si>
    <t>L65-L66.5 T35</t>
  </si>
  <si>
    <t>KCG174-0640-A01</t>
  </si>
  <si>
    <t>L65-L66.5 T40</t>
  </si>
  <si>
    <t>KCG171-0990-A01</t>
  </si>
  <si>
    <t>KCG172-0990-A01</t>
  </si>
  <si>
    <t>KCG173-0990-A01</t>
  </si>
  <si>
    <t>KCG174-0990-A01</t>
  </si>
  <si>
    <t>L100 T40</t>
  </si>
  <si>
    <t>KCG171-1190-A01</t>
  </si>
  <si>
    <t>L120 T25</t>
  </si>
  <si>
    <t>KCG172-1190-A01</t>
  </si>
  <si>
    <t>L120 T30</t>
  </si>
  <si>
    <t>KCG173-1190-A01</t>
  </si>
  <si>
    <t>L120 T35</t>
  </si>
  <si>
    <t>KCG174-1190-A01</t>
  </si>
  <si>
    <t>L120 T40</t>
  </si>
  <si>
    <t>KCG171-1240-A01</t>
  </si>
  <si>
    <t>KCG172-1240-A01</t>
  </si>
  <si>
    <t>KCG173-1240-A01</t>
  </si>
  <si>
    <t>KCG174-1240-A01</t>
  </si>
  <si>
    <t>L125 T40</t>
  </si>
  <si>
    <t>KCG094-0655-A01</t>
  </si>
  <si>
    <t xml:space="preserve"> KLEEREX CRISP SHELF PETG </t>
  </si>
  <si>
    <t>L66.5 T39</t>
  </si>
  <si>
    <t>KCG094-0790-A02</t>
  </si>
  <si>
    <t>L80 T39</t>
  </si>
  <si>
    <t>KCG094-0990-A01</t>
  </si>
  <si>
    <t>L100 T39</t>
  </si>
  <si>
    <t>KCG094-1190-A01</t>
  </si>
  <si>
    <t>L120 T39</t>
  </si>
  <si>
    <t>KCG094-1240-A01</t>
  </si>
  <si>
    <t>L125 T39</t>
  </si>
  <si>
    <t>MSG017-0195-A11</t>
  </si>
  <si>
    <t xml:space="preserve"> KLEEREX CRISP &amp; CONFECTIONERY BRACKETS PAIR</t>
  </si>
  <si>
    <t>MSG017-0270-A11</t>
  </si>
  <si>
    <t>MSG017-0310-A11</t>
  </si>
  <si>
    <t>T35</t>
  </si>
  <si>
    <t>MSG017-0355-A11</t>
  </si>
  <si>
    <t>T39</t>
  </si>
  <si>
    <t>DVG040-0400-A01</t>
  </si>
  <si>
    <t xml:space="preserve"> KLEEREX CRISP DIVIDER CENTRAL PETG </t>
  </si>
  <si>
    <t>H18 T39</t>
  </si>
  <si>
    <t>EXT005-0380-A01</t>
  </si>
  <si>
    <t xml:space="preserve"> KLEEREX CRISP DIVIDER END EXTRUSION PETG </t>
  </si>
  <si>
    <t>T38</t>
  </si>
  <si>
    <t>DVG041-0400-A01</t>
  </si>
  <si>
    <t xml:space="preserve"> KLEEREX CRISP DIVIDER END PETG </t>
  </si>
  <si>
    <t>DVG026-0230-A01</t>
  </si>
  <si>
    <t xml:space="preserve"> KLEEREX CONFECTIONERY DIVIDER PETG </t>
  </si>
  <si>
    <t>H8 T25</t>
  </si>
  <si>
    <t>DVG026-0280-A01</t>
  </si>
  <si>
    <t>DVG026-0330-A01</t>
  </si>
  <si>
    <t>H8 T35</t>
  </si>
  <si>
    <t>DVG026-0380-A01</t>
  </si>
  <si>
    <t>H8 T40</t>
  </si>
  <si>
    <t>143246442</t>
  </si>
  <si>
    <t>CLIP ON EPOS H4 CLEAR</t>
  </si>
  <si>
    <t>L63.8</t>
  </si>
  <si>
    <t>143246441</t>
  </si>
  <si>
    <t>143246443</t>
  </si>
  <si>
    <t>L118.8</t>
  </si>
  <si>
    <t>143246444</t>
  </si>
  <si>
    <t>L123.8</t>
  </si>
  <si>
    <t>ACCESSORY COMPONENTS</t>
  </si>
  <si>
    <t>POS046-0995-B01</t>
  </si>
  <si>
    <t>KLEEREX COMIC INSERT PETG L99.5 H18.2</t>
  </si>
  <si>
    <t>L99.5 H18.2</t>
  </si>
  <si>
    <t>FLX208-CENT-A01</t>
  </si>
  <si>
    <t>KLEEREX FLEX DIVIDER T35-T62.5 H10</t>
  </si>
  <si>
    <t>T35-T62.5 H10</t>
  </si>
  <si>
    <t>FLX208-PAIR-A01</t>
  </si>
  <si>
    <t>KLEEREX FLEX DIVIDERS END PAIR T35-T62.5 H10</t>
  </si>
  <si>
    <t>FLEX-008-0000-A01</t>
  </si>
  <si>
    <t>KLEEREX FLEX POS HOLDER (PACK OF 10)</t>
  </si>
  <si>
    <t xml:space="preserve">L6.1 H8.1 </t>
  </si>
  <si>
    <t>FLX703-0000-A01</t>
  </si>
  <si>
    <t>KLEEREX FLEX PUSHER SYSTEM</t>
  </si>
  <si>
    <t>T25-T45 H5</t>
  </si>
  <si>
    <t>FLX401-1325-A01</t>
  </si>
  <si>
    <t xml:space="preserve">KLEEREX FLEX RAIL FRONT </t>
  </si>
  <si>
    <t>L132.5</t>
  </si>
  <si>
    <t>FLX400-1325-A01</t>
  </si>
  <si>
    <t>KLEEREX FLEX RAIL REAR</t>
  </si>
  <si>
    <t>PHARMACY EQUIPMENT</t>
  </si>
  <si>
    <t>PULL OUT COMPLETE SHELVES</t>
  </si>
  <si>
    <t>SRE-123-PL6630</t>
  </si>
  <si>
    <t>COMPLETE PULL-OUT SHELF</t>
  </si>
  <si>
    <t>SRE-123-PL6647</t>
  </si>
  <si>
    <t>SRE-123-PL6657</t>
  </si>
  <si>
    <t>SRE-123-PL1030</t>
  </si>
  <si>
    <t>SRE-123-PL1047</t>
  </si>
  <si>
    <t>SRE-123-PL1057</t>
  </si>
  <si>
    <t>PULL OUT SHELF COMPONENTS</t>
  </si>
  <si>
    <t>SRE-123-T30</t>
  </si>
  <si>
    <t>PULL OUT SHELF BRACKETS PAIR ASSEMBLED</t>
  </si>
  <si>
    <t>SRE-123-T47</t>
  </si>
  <si>
    <t>SRE-123-T57</t>
  </si>
  <si>
    <t>SRE-123-RD30</t>
  </si>
  <si>
    <t>PULL OUT NYLON GUIDE ROLLER (1 PER SHELF)</t>
  </si>
  <si>
    <t>D3</t>
  </si>
  <si>
    <t>SRE-123-L66.5</t>
  </si>
  <si>
    <t>PULL OUT SHELF CROSS BEAM &amp; HANDLE KIT</t>
  </si>
  <si>
    <t>SRE-123-L100</t>
  </si>
  <si>
    <t>SRE-123-6630</t>
  </si>
  <si>
    <t>PULL OUT SHELF SHOCK CORD (ACTUAL LENGTH 61CM)</t>
  </si>
  <si>
    <t xml:space="preserve">L66.5 T30 </t>
  </si>
  <si>
    <t>SRE-123-6647</t>
  </si>
  <si>
    <t>PULL OUT SHELF SHOCK CORD (ACTUAL LENGTH 82CM)</t>
  </si>
  <si>
    <t>SRE-123-6657</t>
  </si>
  <si>
    <t>PULL OUT SHELF SHOCK CORD (ACTUAL LENGTH 102CM)</t>
  </si>
  <si>
    <t>SRE-123-1030</t>
  </si>
  <si>
    <t>PULL OUT SHELF SHOCK CORD (ACTUAL LENGTH 92CM)</t>
  </si>
  <si>
    <t xml:space="preserve">L100 T30 </t>
  </si>
  <si>
    <t>SRE-123-1047</t>
  </si>
  <si>
    <t>PULL OUT SHELF SHOCK CORD (ACTUAL LENGTH 107CM)</t>
  </si>
  <si>
    <t xml:space="preserve">L100 T47 </t>
  </si>
  <si>
    <t>SRE-123-1057</t>
  </si>
  <si>
    <t>PULL OUT SHELF SHOCK CORD (ACTUAL LENGTH 127CM)</t>
  </si>
  <si>
    <t>19807-98</t>
  </si>
  <si>
    <t>PULL OUT SHELF BZP WASHER (11 PER SHELF)</t>
  </si>
  <si>
    <t>M5</t>
  </si>
  <si>
    <t>54093-98</t>
  </si>
  <si>
    <t>PULL OUT SHELF LOCKABLE NUT (11 PER SHELF)</t>
  </si>
  <si>
    <t>62787-98</t>
  </si>
  <si>
    <t>PULL OUT SHELF SOCKET BOLT (9 PER SHELF)</t>
  </si>
  <si>
    <t>M5 H1.6</t>
  </si>
  <si>
    <t>143233440</t>
  </si>
  <si>
    <t xml:space="preserve">PULLOUT SHELF PERSPEX RISER TOOTHED </t>
  </si>
  <si>
    <t>L66.5 H7.5</t>
  </si>
  <si>
    <t>143234440</t>
  </si>
  <si>
    <t>L100 H7.5</t>
  </si>
  <si>
    <t>145042240</t>
  </si>
  <si>
    <t>144398240</t>
  </si>
  <si>
    <t>144399240</t>
  </si>
  <si>
    <t>141667240</t>
  </si>
  <si>
    <t>141668240</t>
  </si>
  <si>
    <t>144842240</t>
  </si>
  <si>
    <t>144844240</t>
  </si>
  <si>
    <t>RISER / DIVIDER COMPONENTS</t>
  </si>
  <si>
    <t>SILVER UPRIGHTS, WALL MOUNTED UPRIGHTS &amp; ACCESSORIES</t>
  </si>
  <si>
    <t>SILVER BASELEGS</t>
  </si>
  <si>
    <t>SILVER BACK PANELS</t>
  </si>
  <si>
    <t>SILVER GONDOLA COVERS</t>
  </si>
  <si>
    <t>SILVER BRACKETS</t>
  </si>
  <si>
    <t>SILVER SHELVES</t>
  </si>
  <si>
    <t>SILVER WIRE GRID SHELVES</t>
  </si>
  <si>
    <r>
      <rPr>
        <b/>
        <sz val="10"/>
        <color indexed="30"/>
        <rFont val="Calibri"/>
        <family val="2"/>
      </rPr>
      <t>SILVER</t>
    </r>
    <r>
      <rPr>
        <sz val="10"/>
        <color indexed="30"/>
        <rFont val="Calibri"/>
        <family val="2"/>
      </rPr>
      <t xml:space="preserve"> GRID SHELF</t>
    </r>
  </si>
  <si>
    <r>
      <t>SILVER</t>
    </r>
    <r>
      <rPr>
        <sz val="10"/>
        <color indexed="30"/>
        <rFont val="Calibri"/>
        <family val="2"/>
      </rPr>
      <t xml:space="preserve"> SHELF</t>
    </r>
  </si>
  <si>
    <r>
      <t>SILVER</t>
    </r>
    <r>
      <rPr>
        <sz val="10"/>
        <color indexed="30"/>
        <rFont val="Calibri"/>
        <family val="2"/>
      </rPr>
      <t xml:space="preserve"> GRID SHELF</t>
    </r>
  </si>
  <si>
    <r>
      <rPr>
        <b/>
        <sz val="10"/>
        <color indexed="30"/>
        <rFont val="Calibri"/>
        <family val="2"/>
      </rPr>
      <t>SILVER</t>
    </r>
    <r>
      <rPr>
        <sz val="10"/>
        <color indexed="30"/>
        <rFont val="Calibri"/>
        <family val="2"/>
      </rPr>
      <t xml:space="preserve"> GRID SHELF WIRE RISER</t>
    </r>
  </si>
  <si>
    <r>
      <rPr>
        <b/>
        <sz val="10"/>
        <color indexed="30"/>
        <rFont val="Calibri"/>
        <family val="2"/>
      </rPr>
      <t>SILVER</t>
    </r>
    <r>
      <rPr>
        <sz val="10"/>
        <color indexed="30"/>
        <rFont val="Calibri"/>
        <family val="2"/>
      </rPr>
      <t xml:space="preserve"> GLASS SHELF BRACKETS PAIR </t>
    </r>
  </si>
  <si>
    <r>
      <t>SILVER</t>
    </r>
    <r>
      <rPr>
        <sz val="10"/>
        <color indexed="30"/>
        <rFont val="Calibri"/>
        <family val="2"/>
      </rPr>
      <t xml:space="preserve"> BRACKETS 2H PAIR</t>
    </r>
  </si>
  <si>
    <r>
      <t>SILVER</t>
    </r>
    <r>
      <rPr>
        <sz val="10"/>
        <color indexed="30"/>
        <rFont val="Calibri"/>
        <family val="2"/>
      </rPr>
      <t xml:space="preserve"> BRACKETS 3H PAIR</t>
    </r>
  </si>
  <si>
    <r>
      <rPr>
        <b/>
        <sz val="10"/>
        <color indexed="30"/>
        <rFont val="Calibri"/>
        <family val="2"/>
      </rPr>
      <t>SILVER</t>
    </r>
    <r>
      <rPr>
        <sz val="10"/>
        <color indexed="30"/>
        <rFont val="Calibri"/>
        <family val="2"/>
      </rPr>
      <t xml:space="preserve"> WOOD/GLASS BRACKET PAIR</t>
    </r>
  </si>
  <si>
    <r>
      <t xml:space="preserve">GONDOLA COVER </t>
    </r>
    <r>
      <rPr>
        <b/>
        <sz val="10"/>
        <color indexed="30"/>
        <rFont val="Calibri"/>
        <family val="2"/>
      </rPr>
      <t>SILVER</t>
    </r>
  </si>
  <si>
    <r>
      <t xml:space="preserve">BACK PANEL CLAW PAIR </t>
    </r>
    <r>
      <rPr>
        <b/>
        <sz val="10"/>
        <color indexed="30"/>
        <rFont val="Calibri"/>
        <family val="2"/>
      </rPr>
      <t>SILVER</t>
    </r>
  </si>
  <si>
    <r>
      <t>SILVER</t>
    </r>
    <r>
      <rPr>
        <sz val="10"/>
        <color indexed="30"/>
        <rFont val="Calibri"/>
        <family val="2"/>
      </rPr>
      <t xml:space="preserve"> BACK PANEL PLAIN</t>
    </r>
  </si>
  <si>
    <r>
      <t>SILVER</t>
    </r>
    <r>
      <rPr>
        <sz val="10"/>
        <color indexed="30"/>
        <rFont val="Calibri"/>
        <family val="2"/>
      </rPr>
      <t xml:space="preserve"> PEG BACK PANEL RL</t>
    </r>
  </si>
  <si>
    <r>
      <t xml:space="preserve">SILVER </t>
    </r>
    <r>
      <rPr>
        <sz val="10"/>
        <color indexed="30"/>
        <rFont val="Calibri"/>
        <family val="2"/>
      </rPr>
      <t>SLAT PANEL</t>
    </r>
  </si>
  <si>
    <r>
      <t>SILVER</t>
    </r>
    <r>
      <rPr>
        <sz val="10"/>
        <color indexed="30"/>
        <rFont val="Calibri"/>
        <family val="2"/>
      </rPr>
      <t xml:space="preserve"> BASELEG H16</t>
    </r>
  </si>
  <si>
    <r>
      <t>SILVER</t>
    </r>
    <r>
      <rPr>
        <sz val="10"/>
        <color indexed="30"/>
        <rFont val="Calibri"/>
        <family val="2"/>
      </rPr>
      <t xml:space="preserve"> UPRIGHT 6x3</t>
    </r>
  </si>
  <si>
    <r>
      <t xml:space="preserve">SILVER </t>
    </r>
    <r>
      <rPr>
        <sz val="10"/>
        <color indexed="30"/>
        <rFont val="Calibri"/>
        <family val="2"/>
      </rPr>
      <t>UPRIGHT 6x3</t>
    </r>
  </si>
  <si>
    <r>
      <t>SILVER</t>
    </r>
    <r>
      <rPr>
        <sz val="10"/>
        <color indexed="30"/>
        <rFont val="Calibri"/>
        <family val="2"/>
      </rPr>
      <t xml:space="preserve"> UPRIGHT 8x3</t>
    </r>
  </si>
  <si>
    <r>
      <rPr>
        <b/>
        <sz val="10"/>
        <color indexed="30"/>
        <rFont val="Calibri"/>
        <family val="2"/>
      </rPr>
      <t>SILVER</t>
    </r>
    <r>
      <rPr>
        <sz val="10"/>
        <color indexed="30"/>
        <rFont val="Calibri"/>
        <family val="2"/>
      </rPr>
      <t xml:space="preserve"> WALL UPRIGHT "U"</t>
    </r>
  </si>
  <si>
    <r>
      <t>SLATE GREY</t>
    </r>
    <r>
      <rPr>
        <sz val="10"/>
        <color indexed="30"/>
        <rFont val="Calibri"/>
        <family val="2"/>
      </rPr>
      <t xml:space="preserve"> FOOT DISC ADJUSTABLE</t>
    </r>
  </si>
  <si>
    <r>
      <t xml:space="preserve">TOP CAP UPRIGHT </t>
    </r>
    <r>
      <rPr>
        <b/>
        <sz val="10"/>
        <color indexed="30"/>
        <rFont val="Calibri"/>
        <family val="2"/>
      </rPr>
      <t>SILVER</t>
    </r>
    <r>
      <rPr>
        <sz val="10"/>
        <color indexed="30"/>
        <rFont val="Calibri"/>
        <family val="2"/>
      </rPr>
      <t xml:space="preserve"> PAIR</t>
    </r>
  </si>
  <si>
    <t>JURA CORNER SHELVES</t>
  </si>
  <si>
    <t>JURA SHELVES</t>
  </si>
  <si>
    <t>JURA BRACKETS</t>
  </si>
  <si>
    <t>JURA GONDOLA COVERS</t>
  </si>
  <si>
    <t>JURA BACK PANELS</t>
  </si>
  <si>
    <t>JURA BASELEGS</t>
  </si>
  <si>
    <t>JURA UPRIGHTS, WALL MOUNTED UPRIGHTS &amp; ACCESSORIES</t>
  </si>
  <si>
    <t>www.shopequip.co.uk</t>
  </si>
  <si>
    <t>johnellis@shopequip.co.uk</t>
  </si>
  <si>
    <t>Email</t>
  </si>
  <si>
    <t>Website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</si>
</sst>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KGS]\ #,##0"/>
    <numFmt numFmtId="166" formatCode="[$-809]d\ mmmm\ yyyy;@"/>
    <numFmt numFmtId="167" formatCode="dd/mm/yyyy;@"/>
    <numFmt numFmtId="168" formatCode="\10000000"/>
    <numFmt numFmtId="169" formatCode="&quot;1&quot;#&quot;0&quot;"/>
    <numFmt numFmtId="170" formatCode="&quot;CUT TO H&quot;#"/>
    <numFmt numFmtId="171" formatCode="&quot;10&quot;#&quot;0&quot;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12"/>
      <name val="Calibri"/>
      <family val="2"/>
    </font>
    <font>
      <sz val="10"/>
      <color indexed="62"/>
      <name val="Calibri"/>
      <family val="2"/>
    </font>
    <font>
      <b/>
      <sz val="10"/>
      <color indexed="55"/>
      <name val="Calibri"/>
      <family val="2"/>
    </font>
    <font>
      <b/>
      <sz val="10"/>
      <color indexed="17"/>
      <name val="Calibri"/>
      <family val="2"/>
    </font>
    <font>
      <b/>
      <sz val="10"/>
      <color indexed="63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0"/>
      <color indexed="23"/>
      <name val="Calibri"/>
      <family val="2"/>
    </font>
    <font>
      <sz val="10"/>
      <color indexed="30"/>
      <name val="Calibri"/>
      <family val="2"/>
    </font>
    <font>
      <b/>
      <sz val="10"/>
      <color indexed="3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10"/>
      <name val="Calibri"/>
      <family val="2"/>
    </font>
    <font>
      <b/>
      <sz val="8"/>
      <name val="Calibri"/>
      <family val="2"/>
    </font>
    <font>
      <b/>
      <sz val="10"/>
      <color indexed="21"/>
      <name val="Calibri"/>
      <family val="2"/>
    </font>
    <font>
      <sz val="11"/>
      <color indexed="3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u val="single"/>
      <sz val="11"/>
      <color indexed="20"/>
      <name val="Calibri"/>
      <family val="2"/>
    </font>
    <font>
      <sz val="11"/>
      <color indexed="23"/>
      <name val="Calibri"/>
      <family val="2"/>
    </font>
    <font>
      <sz val="14"/>
      <color indexed="8"/>
      <name val="Calibri"/>
      <family val="2"/>
    </font>
    <font>
      <b/>
      <sz val="9"/>
      <color indexed="9"/>
      <name val="Calibri"/>
      <family val="2"/>
    </font>
    <font>
      <sz val="24"/>
      <color indexed="5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005468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b/>
      <sz val="10"/>
      <color rgb="FF0070C0"/>
      <name val="Calibri"/>
      <family val="2"/>
    </font>
    <font>
      <sz val="11"/>
      <color rgb="FF0070C0"/>
      <name val="Calibri"/>
      <family val="2"/>
    </font>
    <font>
      <sz val="24"/>
      <color theme="0" tint="-0.3499799966812134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546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/>
      <top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38">
    <xf numFmtId="0" fontId="0" fillId="0" borderId="0" xfId="0" applyFont="1" applyAlignment="1">
      <alignment/>
    </xf>
    <xf numFmtId="0" fontId="7" fillId="33" borderId="0" xfId="0" applyFont="1" applyFill="1" applyAlignment="1" applyProtection="1">
      <alignment/>
      <protection/>
    </xf>
    <xf numFmtId="0" fontId="38" fillId="33" borderId="10" xfId="0" applyFont="1" applyFill="1" applyBorder="1" applyAlignment="1" applyProtection="1">
      <alignment horizontal="center" vertical="center" wrapText="1"/>
      <protection/>
    </xf>
    <xf numFmtId="0" fontId="38" fillId="33" borderId="0" xfId="0" applyFont="1" applyFill="1" applyBorder="1" applyAlignment="1" applyProtection="1">
      <alignment horizontal="center" vertical="center" wrapText="1"/>
      <protection/>
    </xf>
    <xf numFmtId="0" fontId="38" fillId="33" borderId="11" xfId="0" applyFont="1" applyFill="1" applyBorder="1" applyAlignment="1" applyProtection="1">
      <alignment horizontal="center" vertical="center" wrapText="1"/>
      <protection/>
    </xf>
    <xf numFmtId="0" fontId="39" fillId="33" borderId="12" xfId="0" applyFont="1" applyFill="1" applyBorder="1" applyAlignment="1" applyProtection="1">
      <alignment horizontal="center" vertical="center" wrapText="1"/>
      <protection/>
    </xf>
    <xf numFmtId="0" fontId="9" fillId="33" borderId="13" xfId="53" applyFont="1" applyFill="1" applyBorder="1" applyAlignment="1" applyProtection="1">
      <alignment horizontal="center"/>
      <protection/>
    </xf>
    <xf numFmtId="0" fontId="9" fillId="33" borderId="14" xfId="53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 applyProtection="1">
      <alignment horizontal="center"/>
      <protection/>
    </xf>
    <xf numFmtId="10" fontId="7" fillId="33" borderId="13" xfId="0" applyNumberFormat="1" applyFont="1" applyFill="1" applyBorder="1" applyAlignment="1" applyProtection="1">
      <alignment horizontal="center"/>
      <protection locked="0"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49" fontId="7" fillId="33" borderId="0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49" fontId="7" fillId="33" borderId="0" xfId="0" applyNumberFormat="1" applyFont="1" applyFill="1" applyBorder="1" applyAlignment="1" applyProtection="1">
      <alignment horizontal="center" vertical="center" wrapText="1"/>
      <protection/>
    </xf>
    <xf numFmtId="166" fontId="8" fillId="33" borderId="0" xfId="0" applyNumberFormat="1" applyFont="1" applyFill="1" applyBorder="1" applyAlignment="1" applyProtection="1">
      <alignment horizontal="center" vertical="center" wrapText="1"/>
      <protection/>
    </xf>
    <xf numFmtId="167" fontId="7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49" fontId="7" fillId="33" borderId="15" xfId="0" applyNumberFormat="1" applyFont="1" applyFill="1" applyBorder="1" applyAlignment="1" applyProtection="1">
      <alignment horizontal="left"/>
      <protection/>
    </xf>
    <xf numFmtId="0" fontId="8" fillId="33" borderId="15" xfId="0" applyFont="1" applyFill="1" applyBorder="1" applyAlignment="1" applyProtection="1">
      <alignment horizontal="left" vertical="center" wrapText="1"/>
      <protection/>
    </xf>
    <xf numFmtId="49" fontId="7" fillId="33" borderId="15" xfId="0" applyNumberFormat="1" applyFont="1" applyFill="1" applyBorder="1" applyAlignment="1" applyProtection="1">
      <alignment horizontal="center" vertical="center" wrapText="1"/>
      <protection/>
    </xf>
    <xf numFmtId="166" fontId="8" fillId="33" borderId="15" xfId="0" applyNumberFormat="1" applyFont="1" applyFill="1" applyBorder="1" applyAlignment="1" applyProtection="1">
      <alignment horizontal="center" vertical="center" wrapText="1"/>
      <protection/>
    </xf>
    <xf numFmtId="167" fontId="7" fillId="33" borderId="16" xfId="0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/>
      <protection/>
    </xf>
    <xf numFmtId="168" fontId="9" fillId="33" borderId="13" xfId="0" applyNumberFormat="1" applyFont="1" applyFill="1" applyBorder="1" applyAlignment="1" applyProtection="1">
      <alignment horizontal="center"/>
      <protection/>
    </xf>
    <xf numFmtId="0" fontId="9" fillId="33" borderId="13" xfId="0" applyFont="1" applyFill="1" applyBorder="1" applyAlignment="1" applyProtection="1">
      <alignment horizontal="left"/>
      <protection/>
    </xf>
    <xf numFmtId="0" fontId="9" fillId="33" borderId="13" xfId="0" applyNumberFormat="1" applyFont="1" applyFill="1" applyBorder="1" applyAlignment="1" applyProtection="1">
      <alignment horizontal="center"/>
      <protection/>
    </xf>
    <xf numFmtId="164" fontId="9" fillId="33" borderId="13" xfId="0" applyNumberFormat="1" applyFont="1" applyFill="1" applyBorder="1" applyAlignment="1" applyProtection="1">
      <alignment horizontal="center"/>
      <protection/>
    </xf>
    <xf numFmtId="2" fontId="7" fillId="33" borderId="0" xfId="0" applyNumberFormat="1" applyFont="1" applyFill="1" applyAlignment="1" applyProtection="1">
      <alignment horizontal="center" vertical="center"/>
      <protection/>
    </xf>
    <xf numFmtId="1" fontId="7" fillId="33" borderId="17" xfId="0" applyNumberFormat="1" applyFont="1" applyFill="1" applyBorder="1" applyAlignment="1" applyProtection="1">
      <alignment horizontal="left"/>
      <protection/>
    </xf>
    <xf numFmtId="0" fontId="7" fillId="33" borderId="18" xfId="0" applyFont="1" applyFill="1" applyBorder="1" applyAlignment="1" applyProtection="1">
      <alignment/>
      <protection/>
    </xf>
    <xf numFmtId="164" fontId="7" fillId="33" borderId="18" xfId="0" applyNumberFormat="1" applyFont="1" applyFill="1" applyBorder="1" applyAlignment="1" applyProtection="1">
      <alignment/>
      <protection/>
    </xf>
    <xf numFmtId="164" fontId="7" fillId="33" borderId="19" xfId="0" applyNumberFormat="1" applyFont="1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169" fontId="7" fillId="33" borderId="20" xfId="0" applyNumberFormat="1" applyFont="1" applyFill="1" applyBorder="1" applyAlignment="1" applyProtection="1">
      <alignment horizontal="left"/>
      <protection/>
    </xf>
    <xf numFmtId="170" fontId="7" fillId="33" borderId="21" xfId="0" applyNumberFormat="1" applyFont="1" applyFill="1" applyBorder="1" applyAlignment="1" applyProtection="1">
      <alignment horizontal="left"/>
      <protection locked="0"/>
    </xf>
    <xf numFmtId="0" fontId="7" fillId="33" borderId="21" xfId="0" applyFont="1" applyFill="1" applyBorder="1" applyAlignment="1" applyProtection="1">
      <alignment/>
      <protection locked="0"/>
    </xf>
    <xf numFmtId="164" fontId="7" fillId="33" borderId="21" xfId="0" applyNumberFormat="1" applyFont="1" applyFill="1" applyBorder="1" applyAlignment="1" applyProtection="1">
      <alignment/>
      <protection/>
    </xf>
    <xf numFmtId="10" fontId="7" fillId="33" borderId="22" xfId="0" applyNumberFormat="1" applyFont="1" applyFill="1" applyBorder="1" applyAlignment="1" applyProtection="1">
      <alignment/>
      <protection/>
    </xf>
    <xf numFmtId="164" fontId="7" fillId="33" borderId="22" xfId="0" applyNumberFormat="1" applyFont="1" applyFill="1" applyBorder="1" applyAlignment="1" applyProtection="1">
      <alignment/>
      <protection/>
    </xf>
    <xf numFmtId="164" fontId="7" fillId="33" borderId="23" xfId="0" applyNumberFormat="1" applyFont="1" applyFill="1" applyBorder="1" applyAlignment="1" applyProtection="1">
      <alignment/>
      <protection/>
    </xf>
    <xf numFmtId="2" fontId="7" fillId="33" borderId="24" xfId="0" applyNumberFormat="1" applyFont="1" applyFill="1" applyBorder="1" applyAlignment="1" applyProtection="1">
      <alignment horizontal="center" vertical="center"/>
      <protection/>
    </xf>
    <xf numFmtId="2" fontId="7" fillId="33" borderId="21" xfId="0" applyNumberFormat="1" applyFont="1" applyFill="1" applyBorder="1" applyAlignment="1" applyProtection="1">
      <alignment/>
      <protection/>
    </xf>
    <xf numFmtId="169" fontId="7" fillId="33" borderId="10" xfId="0" applyNumberFormat="1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left"/>
      <protection/>
    </xf>
    <xf numFmtId="164" fontId="7" fillId="33" borderId="18" xfId="0" applyNumberFormat="1" applyFont="1" applyFill="1" applyBorder="1" applyAlignment="1" applyProtection="1">
      <alignment/>
      <protection/>
    </xf>
    <xf numFmtId="0" fontId="7" fillId="33" borderId="20" xfId="0" applyNumberFormat="1" applyFont="1" applyFill="1" applyBorder="1" applyAlignment="1" applyProtection="1">
      <alignment horizontal="left"/>
      <protection/>
    </xf>
    <xf numFmtId="170" fontId="13" fillId="33" borderId="21" xfId="0" applyNumberFormat="1" applyFont="1" applyFill="1" applyBorder="1" applyAlignment="1" applyProtection="1">
      <alignment horizontal="left"/>
      <protection locked="0"/>
    </xf>
    <xf numFmtId="1" fontId="7" fillId="33" borderId="10" xfId="0" applyNumberFormat="1" applyFont="1" applyFill="1" applyBorder="1" applyAlignment="1" applyProtection="1">
      <alignment horizontal="left"/>
      <protection/>
    </xf>
    <xf numFmtId="0" fontId="7" fillId="33" borderId="21" xfId="0" applyFont="1" applyFill="1" applyBorder="1" applyAlignment="1" applyProtection="1">
      <alignment/>
      <protection/>
    </xf>
    <xf numFmtId="170" fontId="7" fillId="33" borderId="21" xfId="0" applyNumberFormat="1" applyFont="1" applyFill="1" applyBorder="1" applyAlignment="1" applyProtection="1">
      <alignment/>
      <protection locked="0"/>
    </xf>
    <xf numFmtId="1" fontId="7" fillId="33" borderId="20" xfId="0" applyNumberFormat="1" applyFont="1" applyFill="1" applyBorder="1" applyAlignment="1" applyProtection="1">
      <alignment horizontal="left"/>
      <protection/>
    </xf>
    <xf numFmtId="164" fontId="7" fillId="33" borderId="0" xfId="0" applyNumberFormat="1" applyFont="1" applyFill="1" applyBorder="1" applyAlignment="1" applyProtection="1">
      <alignment/>
      <protection/>
    </xf>
    <xf numFmtId="169" fontId="66" fillId="33" borderId="20" xfId="0" applyNumberFormat="1" applyFont="1" applyFill="1" applyBorder="1" applyAlignment="1" applyProtection="1">
      <alignment horizontal="left"/>
      <protection/>
    </xf>
    <xf numFmtId="0" fontId="66" fillId="33" borderId="21" xfId="0" applyFont="1" applyFill="1" applyBorder="1" applyAlignment="1" applyProtection="1">
      <alignment/>
      <protection/>
    </xf>
    <xf numFmtId="170" fontId="66" fillId="33" borderId="21" xfId="0" applyNumberFormat="1" applyFont="1" applyFill="1" applyBorder="1" applyAlignment="1" applyProtection="1">
      <alignment/>
      <protection locked="0"/>
    </xf>
    <xf numFmtId="0" fontId="66" fillId="33" borderId="21" xfId="0" applyFont="1" applyFill="1" applyBorder="1" applyAlignment="1" applyProtection="1">
      <alignment horizontal="left"/>
      <protection/>
    </xf>
    <xf numFmtId="169" fontId="7" fillId="33" borderId="17" xfId="0" applyNumberFormat="1" applyFont="1" applyFill="1" applyBorder="1" applyAlignment="1" applyProtection="1">
      <alignment horizontal="left"/>
      <protection/>
    </xf>
    <xf numFmtId="0" fontId="7" fillId="33" borderId="21" xfId="0" applyFont="1" applyFill="1" applyBorder="1" applyAlignment="1" applyProtection="1">
      <alignment horizontal="right"/>
      <protection/>
    </xf>
    <xf numFmtId="0" fontId="7" fillId="33" borderId="22" xfId="0" applyFont="1" applyFill="1" applyBorder="1" applyAlignment="1" applyProtection="1">
      <alignment horizontal="right"/>
      <protection/>
    </xf>
    <xf numFmtId="1" fontId="7" fillId="33" borderId="21" xfId="0" applyNumberFormat="1" applyFont="1" applyFill="1" applyBorder="1" applyAlignment="1" applyProtection="1">
      <alignment/>
      <protection/>
    </xf>
    <xf numFmtId="164" fontId="7" fillId="33" borderId="22" xfId="0" applyNumberFormat="1" applyFont="1" applyFill="1" applyBorder="1" applyAlignment="1" applyProtection="1">
      <alignment/>
      <protection locked="0"/>
    </xf>
    <xf numFmtId="168" fontId="9" fillId="33" borderId="1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164" fontId="7" fillId="33" borderId="25" xfId="0" applyNumberFormat="1" applyFont="1" applyFill="1" applyBorder="1" applyAlignment="1" applyProtection="1">
      <alignment/>
      <protection/>
    </xf>
    <xf numFmtId="164" fontId="7" fillId="33" borderId="25" xfId="0" applyNumberFormat="1" applyFont="1" applyFill="1" applyBorder="1" applyAlignment="1" applyProtection="1">
      <alignment/>
      <protection/>
    </xf>
    <xf numFmtId="164" fontId="7" fillId="33" borderId="26" xfId="0" applyNumberFormat="1" applyFont="1" applyFill="1" applyBorder="1" applyAlignment="1" applyProtection="1">
      <alignment/>
      <protection/>
    </xf>
    <xf numFmtId="164" fontId="7" fillId="33" borderId="21" xfId="0" applyNumberFormat="1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164" fontId="67" fillId="33" borderId="18" xfId="0" applyNumberFormat="1" applyFont="1" applyFill="1" applyBorder="1" applyAlignment="1" applyProtection="1">
      <alignment/>
      <protection/>
    </xf>
    <xf numFmtId="164" fontId="67" fillId="33" borderId="19" xfId="0" applyNumberFormat="1" applyFont="1" applyFill="1" applyBorder="1" applyAlignment="1" applyProtection="1">
      <alignment/>
      <protection/>
    </xf>
    <xf numFmtId="169" fontId="67" fillId="33" borderId="10" xfId="0" applyNumberFormat="1" applyFont="1" applyFill="1" applyBorder="1" applyAlignment="1" applyProtection="1">
      <alignment horizontal="left"/>
      <protection/>
    </xf>
    <xf numFmtId="0" fontId="67" fillId="33" borderId="0" xfId="0" applyFont="1" applyFill="1" applyBorder="1" applyAlignment="1" applyProtection="1">
      <alignment horizontal="left"/>
      <protection/>
    </xf>
    <xf numFmtId="0" fontId="67" fillId="33" borderId="0" xfId="0" applyFont="1" applyFill="1" applyBorder="1" applyAlignment="1" applyProtection="1">
      <alignment/>
      <protection/>
    </xf>
    <xf numFmtId="164" fontId="67" fillId="33" borderId="18" xfId="0" applyNumberFormat="1" applyFont="1" applyFill="1" applyBorder="1" applyAlignment="1" applyProtection="1">
      <alignment/>
      <protection/>
    </xf>
    <xf numFmtId="2" fontId="7" fillId="33" borderId="0" xfId="0" applyNumberFormat="1" applyFont="1" applyFill="1" applyBorder="1" applyAlignment="1" applyProtection="1">
      <alignment horizontal="center" vertical="center"/>
      <protection/>
    </xf>
    <xf numFmtId="164" fontId="7" fillId="33" borderId="27" xfId="0" applyNumberFormat="1" applyFont="1" applyFill="1" applyBorder="1" applyAlignment="1" applyProtection="1">
      <alignment/>
      <protection/>
    </xf>
    <xf numFmtId="164" fontId="7" fillId="33" borderId="27" xfId="0" applyNumberFormat="1" applyFont="1" applyFill="1" applyBorder="1" applyAlignment="1" applyProtection="1">
      <alignment/>
      <protection/>
    </xf>
    <xf numFmtId="164" fontId="7" fillId="33" borderId="28" xfId="0" applyNumberFormat="1" applyFont="1" applyFill="1" applyBorder="1" applyAlignment="1" applyProtection="1">
      <alignment/>
      <protection/>
    </xf>
    <xf numFmtId="0" fontId="67" fillId="33" borderId="10" xfId="0" applyFont="1" applyFill="1" applyBorder="1" applyAlignment="1" applyProtection="1">
      <alignment/>
      <protection/>
    </xf>
    <xf numFmtId="164" fontId="9" fillId="33" borderId="18" xfId="0" applyNumberFormat="1" applyFont="1" applyFill="1" applyBorder="1" applyAlignment="1" applyProtection="1">
      <alignment/>
      <protection/>
    </xf>
    <xf numFmtId="169" fontId="7" fillId="33" borderId="29" xfId="0" applyNumberFormat="1" applyFont="1" applyFill="1" applyBorder="1" applyAlignment="1" applyProtection="1">
      <alignment horizontal="left"/>
      <protection/>
    </xf>
    <xf numFmtId="169" fontId="67" fillId="33" borderId="17" xfId="0" applyNumberFormat="1" applyFont="1" applyFill="1" applyBorder="1" applyAlignment="1" applyProtection="1">
      <alignment horizontal="left"/>
      <protection/>
    </xf>
    <xf numFmtId="0" fontId="67" fillId="33" borderId="18" xfId="0" applyFont="1" applyFill="1" applyBorder="1" applyAlignment="1" applyProtection="1">
      <alignment/>
      <protection/>
    </xf>
    <xf numFmtId="49" fontId="7" fillId="33" borderId="20" xfId="0" applyNumberFormat="1" applyFont="1" applyFill="1" applyBorder="1" applyAlignment="1" applyProtection="1">
      <alignment horizontal="left"/>
      <protection/>
    </xf>
    <xf numFmtId="1" fontId="67" fillId="33" borderId="17" xfId="0" applyNumberFormat="1" applyFont="1" applyFill="1" applyBorder="1" applyAlignment="1" applyProtection="1">
      <alignment horizontal="left"/>
      <protection/>
    </xf>
    <xf numFmtId="164" fontId="68" fillId="33" borderId="18" xfId="0" applyNumberFormat="1" applyFont="1" applyFill="1" applyBorder="1" applyAlignment="1" applyProtection="1">
      <alignment/>
      <protection/>
    </xf>
    <xf numFmtId="0" fontId="7" fillId="33" borderId="20" xfId="0" applyFont="1" applyFill="1" applyBorder="1" applyAlignment="1" applyProtection="1">
      <alignment/>
      <protection/>
    </xf>
    <xf numFmtId="0" fontId="7" fillId="33" borderId="21" xfId="0" applyFont="1" applyFill="1" applyBorder="1" applyAlignment="1" applyProtection="1">
      <alignment/>
      <protection/>
    </xf>
    <xf numFmtId="0" fontId="7" fillId="33" borderId="21" xfId="0" applyFont="1" applyFill="1" applyBorder="1" applyAlignment="1" applyProtection="1">
      <alignment horizontal="center"/>
      <protection/>
    </xf>
    <xf numFmtId="0" fontId="7" fillId="33" borderId="21" xfId="0" applyFont="1" applyFill="1" applyBorder="1" applyAlignment="1" applyProtection="1">
      <alignment horizontal="right"/>
      <protection locked="0"/>
    </xf>
    <xf numFmtId="1" fontId="67" fillId="33" borderId="17" xfId="0" applyNumberFormat="1" applyFont="1" applyFill="1" applyBorder="1" applyAlignment="1" applyProtection="1">
      <alignment horizontal="left" wrapText="1"/>
      <protection/>
    </xf>
    <xf numFmtId="1" fontId="7" fillId="33" borderId="17" xfId="0" applyNumberFormat="1" applyFont="1" applyFill="1" applyBorder="1" applyAlignment="1" applyProtection="1">
      <alignment horizontal="left" wrapText="1"/>
      <protection/>
    </xf>
    <xf numFmtId="0" fontId="67" fillId="33" borderId="18" xfId="0" applyFont="1" applyFill="1" applyBorder="1" applyAlignment="1" applyProtection="1">
      <alignment/>
      <protection/>
    </xf>
    <xf numFmtId="49" fontId="7" fillId="33" borderId="17" xfId="0" applyNumberFormat="1" applyFont="1" applyFill="1" applyBorder="1" applyAlignment="1" applyProtection="1">
      <alignment horizontal="left"/>
      <protection/>
    </xf>
    <xf numFmtId="0" fontId="7" fillId="33" borderId="20" xfId="0" applyFont="1" applyFill="1" applyBorder="1" applyAlignment="1" applyProtection="1">
      <alignment horizontal="left"/>
      <protection/>
    </xf>
    <xf numFmtId="0" fontId="7" fillId="33" borderId="21" xfId="0" applyFont="1" applyFill="1" applyBorder="1" applyAlignment="1" applyProtection="1">
      <alignment/>
      <protection/>
    </xf>
    <xf numFmtId="0" fontId="7" fillId="33" borderId="24" xfId="0" applyFont="1" applyFill="1" applyBorder="1" applyAlignment="1" applyProtection="1">
      <alignment horizontal="center"/>
      <protection/>
    </xf>
    <xf numFmtId="0" fontId="7" fillId="33" borderId="22" xfId="0" applyFont="1" applyFill="1" applyBorder="1" applyAlignment="1" applyProtection="1">
      <alignment/>
      <protection/>
    </xf>
    <xf numFmtId="0" fontId="7" fillId="33" borderId="18" xfId="0" applyFont="1" applyFill="1" applyBorder="1" applyAlignment="1" applyProtection="1">
      <alignment/>
      <protection/>
    </xf>
    <xf numFmtId="171" fontId="7" fillId="33" borderId="20" xfId="0" applyNumberFormat="1" applyFont="1" applyFill="1" applyBorder="1" applyAlignment="1" applyProtection="1">
      <alignment horizontal="left"/>
      <protection/>
    </xf>
    <xf numFmtId="164" fontId="7" fillId="33" borderId="13" xfId="0" applyNumberFormat="1" applyFont="1" applyFill="1" applyBorder="1" applyAlignment="1" applyProtection="1">
      <alignment/>
      <protection/>
    </xf>
    <xf numFmtId="0" fontId="7" fillId="33" borderId="21" xfId="0" applyFont="1" applyFill="1" applyBorder="1" applyAlignment="1" applyProtection="1">
      <alignment horizontal="left"/>
      <protection locked="0"/>
    </xf>
    <xf numFmtId="164" fontId="7" fillId="33" borderId="23" xfId="0" applyNumberFormat="1" applyFont="1" applyFill="1" applyBorder="1" applyAlignment="1" applyProtection="1">
      <alignment/>
      <protection locked="0"/>
    </xf>
    <xf numFmtId="4" fontId="7" fillId="33" borderId="0" xfId="0" applyNumberFormat="1" applyFont="1" applyFill="1" applyAlignment="1" applyProtection="1">
      <alignment/>
      <protection/>
    </xf>
    <xf numFmtId="0" fontId="7" fillId="33" borderId="18" xfId="0" applyNumberFormat="1" applyFont="1" applyFill="1" applyBorder="1" applyAlignment="1" applyProtection="1">
      <alignment/>
      <protection/>
    </xf>
    <xf numFmtId="164" fontId="7" fillId="33" borderId="0" xfId="0" applyNumberFormat="1" applyFont="1" applyFill="1" applyAlignment="1" applyProtection="1">
      <alignment/>
      <protection/>
    </xf>
    <xf numFmtId="0" fontId="7" fillId="33" borderId="30" xfId="0" applyNumberFormat="1" applyFont="1" applyFill="1" applyBorder="1" applyAlignment="1" applyProtection="1">
      <alignment horizontal="left"/>
      <protection/>
    </xf>
    <xf numFmtId="0" fontId="7" fillId="33" borderId="21" xfId="0" applyNumberFormat="1" applyFont="1" applyFill="1" applyBorder="1" applyAlignment="1" applyProtection="1">
      <alignment horizontal="left"/>
      <protection/>
    </xf>
    <xf numFmtId="0" fontId="7" fillId="33" borderId="21" xfId="0" applyNumberFormat="1" applyFont="1" applyFill="1" applyBorder="1" applyAlignment="1" applyProtection="1">
      <alignment/>
      <protection locked="0"/>
    </xf>
    <xf numFmtId="165" fontId="7" fillId="33" borderId="0" xfId="0" applyNumberFormat="1" applyFont="1" applyFill="1" applyBorder="1" applyAlignment="1" applyProtection="1">
      <alignment horizontal="center"/>
      <protection/>
    </xf>
    <xf numFmtId="2" fontId="7" fillId="33" borderId="24" xfId="0" applyNumberFormat="1" applyFont="1" applyFill="1" applyBorder="1" applyAlignment="1" applyProtection="1">
      <alignment horizontal="center"/>
      <protection/>
    </xf>
    <xf numFmtId="49" fontId="7" fillId="33" borderId="21" xfId="0" applyNumberFormat="1" applyFont="1" applyFill="1" applyBorder="1" applyAlignment="1" applyProtection="1">
      <alignment horizontal="left"/>
      <protection/>
    </xf>
    <xf numFmtId="168" fontId="9" fillId="33" borderId="31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164" fontId="7" fillId="33" borderId="0" xfId="0" applyNumberFormat="1" applyFont="1" applyFill="1" applyBorder="1" applyAlignment="1" applyProtection="1">
      <alignment/>
      <protection/>
    </xf>
    <xf numFmtId="0" fontId="17" fillId="33" borderId="11" xfId="0" applyFont="1" applyFill="1" applyBorder="1" applyAlignment="1" applyProtection="1">
      <alignment horizontal="center"/>
      <protection/>
    </xf>
    <xf numFmtId="170" fontId="7" fillId="33" borderId="21" xfId="0" applyNumberFormat="1" applyFont="1" applyFill="1" applyBorder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center"/>
      <protection/>
    </xf>
    <xf numFmtId="2" fontId="7" fillId="33" borderId="24" xfId="44" applyNumberFormat="1" applyFont="1" applyFill="1" applyBorder="1" applyAlignment="1" applyProtection="1">
      <alignment horizontal="center"/>
      <protection/>
    </xf>
    <xf numFmtId="0" fontId="7" fillId="33" borderId="17" xfId="0" applyNumberFormat="1" applyFont="1" applyFill="1" applyBorder="1" applyAlignment="1" applyProtection="1">
      <alignment horizontal="left"/>
      <protection/>
    </xf>
    <xf numFmtId="49" fontId="7" fillId="33" borderId="18" xfId="0" applyNumberFormat="1" applyFont="1" applyFill="1" applyBorder="1" applyAlignment="1" applyProtection="1">
      <alignment horizontal="left"/>
      <protection/>
    </xf>
    <xf numFmtId="164" fontId="7" fillId="33" borderId="32" xfId="0" applyNumberFormat="1" applyFont="1" applyFill="1" applyBorder="1" applyAlignment="1" applyProtection="1">
      <alignment/>
      <protection/>
    </xf>
    <xf numFmtId="0" fontId="7" fillId="33" borderId="18" xfId="0" applyNumberFormat="1" applyFont="1" applyFill="1" applyBorder="1" applyAlignment="1" applyProtection="1">
      <alignment/>
      <protection/>
    </xf>
    <xf numFmtId="0" fontId="7" fillId="33" borderId="19" xfId="0" applyNumberFormat="1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 horizontal="center"/>
      <protection/>
    </xf>
    <xf numFmtId="0" fontId="7" fillId="33" borderId="19" xfId="0" applyFont="1" applyFill="1" applyBorder="1" applyAlignment="1" applyProtection="1">
      <alignment horizontal="left"/>
      <protection/>
    </xf>
    <xf numFmtId="0" fontId="7" fillId="33" borderId="33" xfId="0" applyFont="1" applyFill="1" applyBorder="1" applyAlignment="1" applyProtection="1">
      <alignment/>
      <protection/>
    </xf>
    <xf numFmtId="0" fontId="7" fillId="33" borderId="17" xfId="0" applyFont="1" applyFill="1" applyBorder="1" applyAlignment="1" applyProtection="1">
      <alignment/>
      <protection/>
    </xf>
    <xf numFmtId="0" fontId="7" fillId="33" borderId="21" xfId="0" applyFont="1" applyFill="1" applyBorder="1" applyAlignment="1" applyProtection="1">
      <alignment/>
      <protection locked="0"/>
    </xf>
    <xf numFmtId="0" fontId="67" fillId="33" borderId="19" xfId="0" applyFont="1" applyFill="1" applyBorder="1" applyAlignment="1" applyProtection="1">
      <alignment horizontal="left"/>
      <protection/>
    </xf>
    <xf numFmtId="0" fontId="67" fillId="33" borderId="19" xfId="0" applyFont="1" applyFill="1" applyBorder="1" applyAlignment="1" applyProtection="1">
      <alignment horizontal="center"/>
      <protection/>
    </xf>
    <xf numFmtId="0" fontId="67" fillId="33" borderId="0" xfId="0" applyFont="1" applyFill="1" applyBorder="1" applyAlignment="1" applyProtection="1">
      <alignment/>
      <protection/>
    </xf>
    <xf numFmtId="164" fontId="67" fillId="33" borderId="0" xfId="0" applyNumberFormat="1" applyFont="1" applyFill="1" applyBorder="1" applyAlignment="1" applyProtection="1">
      <alignment/>
      <protection/>
    </xf>
    <xf numFmtId="0" fontId="67" fillId="33" borderId="11" xfId="0" applyFont="1" applyFill="1" applyBorder="1" applyAlignment="1" applyProtection="1">
      <alignment horizontal="left"/>
      <protection/>
    </xf>
    <xf numFmtId="164" fontId="67" fillId="33" borderId="0" xfId="0" applyNumberFormat="1" applyFont="1" applyFill="1" applyBorder="1" applyAlignment="1" applyProtection="1">
      <alignment/>
      <protection/>
    </xf>
    <xf numFmtId="0" fontId="9" fillId="33" borderId="18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7" fillId="33" borderId="21" xfId="0" applyNumberFormat="1" applyFont="1" applyFill="1" applyBorder="1" applyAlignment="1" applyProtection="1">
      <alignment horizontal="right"/>
      <protection locked="0"/>
    </xf>
    <xf numFmtId="0" fontId="7" fillId="33" borderId="18" xfId="0" applyFont="1" applyFill="1" applyBorder="1" applyAlignment="1" applyProtection="1">
      <alignment horizontal="right"/>
      <protection/>
    </xf>
    <xf numFmtId="0" fontId="7" fillId="33" borderId="18" xfId="0" applyFont="1" applyFill="1" applyBorder="1" applyAlignment="1" applyProtection="1">
      <alignment horizontal="right"/>
      <protection/>
    </xf>
    <xf numFmtId="0" fontId="7" fillId="33" borderId="0" xfId="0" applyFont="1" applyFill="1" applyBorder="1" applyAlignment="1" applyProtection="1">
      <alignment horizontal="right"/>
      <protection/>
    </xf>
    <xf numFmtId="0" fontId="7" fillId="33" borderId="0" xfId="0" applyFont="1" applyFill="1" applyBorder="1" applyAlignment="1" applyProtection="1">
      <alignment horizontal="left"/>
      <protection/>
    </xf>
    <xf numFmtId="0" fontId="7" fillId="33" borderId="11" xfId="0" applyFont="1" applyFill="1" applyBorder="1" applyAlignment="1" applyProtection="1">
      <alignment horizontal="left"/>
      <protection/>
    </xf>
    <xf numFmtId="0" fontId="67" fillId="33" borderId="0" xfId="0" applyFont="1" applyFill="1" applyBorder="1" applyAlignment="1" applyProtection="1">
      <alignment horizontal="right"/>
      <protection/>
    </xf>
    <xf numFmtId="0" fontId="67" fillId="33" borderId="0" xfId="0" applyFont="1" applyFill="1" applyBorder="1" applyAlignment="1" applyProtection="1">
      <alignment horizontal="left"/>
      <protection/>
    </xf>
    <xf numFmtId="0" fontId="10" fillId="33" borderId="12" xfId="0" applyFont="1" applyFill="1" applyBorder="1" applyAlignment="1" applyProtection="1">
      <alignment/>
      <protection/>
    </xf>
    <xf numFmtId="0" fontId="10" fillId="33" borderId="34" xfId="0" applyFont="1" applyFill="1" applyBorder="1" applyAlignment="1" applyProtection="1">
      <alignment/>
      <protection/>
    </xf>
    <xf numFmtId="0" fontId="69" fillId="33" borderId="34" xfId="0" applyFont="1" applyFill="1" applyBorder="1" applyAlignment="1" applyProtection="1">
      <alignment/>
      <protection/>
    </xf>
    <xf numFmtId="164" fontId="7" fillId="33" borderId="13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left"/>
      <protection/>
    </xf>
    <xf numFmtId="0" fontId="7" fillId="33" borderId="0" xfId="0" applyNumberFormat="1" applyFont="1" applyFill="1" applyBorder="1" applyAlignment="1" applyProtection="1">
      <alignment/>
      <protection/>
    </xf>
    <xf numFmtId="164" fontId="7" fillId="33" borderId="11" xfId="0" applyNumberFormat="1" applyFont="1" applyFill="1" applyBorder="1" applyAlignment="1" applyProtection="1">
      <alignment/>
      <protection/>
    </xf>
    <xf numFmtId="49" fontId="7" fillId="33" borderId="20" xfId="0" applyNumberFormat="1" applyFont="1" applyFill="1" applyBorder="1" applyAlignment="1" applyProtection="1">
      <alignment/>
      <protection/>
    </xf>
    <xf numFmtId="49" fontId="7" fillId="33" borderId="21" xfId="0" applyNumberFormat="1" applyFont="1" applyFill="1" applyBorder="1" applyAlignment="1" applyProtection="1">
      <alignment/>
      <protection/>
    </xf>
    <xf numFmtId="0" fontId="7" fillId="33" borderId="21" xfId="0" applyNumberFormat="1" applyFont="1" applyFill="1" applyBorder="1" applyAlignment="1" applyProtection="1">
      <alignment/>
      <protection/>
    </xf>
    <xf numFmtId="49" fontId="7" fillId="33" borderId="10" xfId="0" applyNumberFormat="1" applyFont="1" applyFill="1" applyBorder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/>
      <protection/>
    </xf>
    <xf numFmtId="49" fontId="67" fillId="33" borderId="10" xfId="0" applyNumberFormat="1" applyFont="1" applyFill="1" applyBorder="1" applyAlignment="1" applyProtection="1">
      <alignment/>
      <protection/>
    </xf>
    <xf numFmtId="49" fontId="67" fillId="33" borderId="0" xfId="0" applyNumberFormat="1" applyFont="1" applyFill="1" applyBorder="1" applyAlignment="1" applyProtection="1">
      <alignment/>
      <protection/>
    </xf>
    <xf numFmtId="49" fontId="67" fillId="33" borderId="0" xfId="0" applyNumberFormat="1" applyFont="1" applyFill="1" applyBorder="1" applyAlignment="1" applyProtection="1">
      <alignment horizontal="left"/>
      <protection/>
    </xf>
    <xf numFmtId="0" fontId="67" fillId="33" borderId="0" xfId="0" applyNumberFormat="1" applyFont="1" applyFill="1" applyBorder="1" applyAlignment="1" applyProtection="1">
      <alignment/>
      <protection/>
    </xf>
    <xf numFmtId="164" fontId="67" fillId="33" borderId="11" xfId="0" applyNumberFormat="1" applyFont="1" applyFill="1" applyBorder="1" applyAlignment="1" applyProtection="1">
      <alignment/>
      <protection/>
    </xf>
    <xf numFmtId="0" fontId="6" fillId="33" borderId="34" xfId="0" applyFont="1" applyFill="1" applyBorder="1" applyAlignment="1" applyProtection="1">
      <alignment/>
      <protection/>
    </xf>
    <xf numFmtId="0" fontId="10" fillId="33" borderId="1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right"/>
      <protection/>
    </xf>
    <xf numFmtId="169" fontId="7" fillId="33" borderId="31" xfId="0" applyNumberFormat="1" applyFont="1" applyFill="1" applyBorder="1" applyAlignment="1" applyProtection="1">
      <alignment horizontal="left"/>
      <protection/>
    </xf>
    <xf numFmtId="0" fontId="7" fillId="33" borderId="27" xfId="0" applyFont="1" applyFill="1" applyBorder="1" applyAlignment="1" applyProtection="1">
      <alignment/>
      <protection/>
    </xf>
    <xf numFmtId="0" fontId="19" fillId="33" borderId="34" xfId="0" applyFont="1" applyFill="1" applyBorder="1" applyAlignment="1" applyProtection="1">
      <alignment/>
      <protection/>
    </xf>
    <xf numFmtId="165" fontId="9" fillId="33" borderId="13" xfId="0" applyNumberFormat="1" applyFont="1" applyFill="1" applyBorder="1" applyAlignment="1" applyProtection="1">
      <alignment horizontal="center"/>
      <protection/>
    </xf>
    <xf numFmtId="168" fontId="10" fillId="34" borderId="17" xfId="0" applyNumberFormat="1" applyFont="1" applyFill="1" applyBorder="1" applyAlignment="1" applyProtection="1">
      <alignment/>
      <protection/>
    </xf>
    <xf numFmtId="168" fontId="10" fillId="34" borderId="18" xfId="0" applyNumberFormat="1" applyFont="1" applyFill="1" applyBorder="1" applyAlignment="1" applyProtection="1">
      <alignment/>
      <protection/>
    </xf>
    <xf numFmtId="168" fontId="10" fillId="34" borderId="27" xfId="0" applyNumberFormat="1" applyFont="1" applyFill="1" applyBorder="1" applyAlignment="1" applyProtection="1">
      <alignment/>
      <protection/>
    </xf>
    <xf numFmtId="168" fontId="9" fillId="34" borderId="27" xfId="0" applyNumberFormat="1" applyFont="1" applyFill="1" applyBorder="1" applyAlignment="1" applyProtection="1">
      <alignment/>
      <protection/>
    </xf>
    <xf numFmtId="168" fontId="9" fillId="34" borderId="18" xfId="0" applyNumberFormat="1" applyFont="1" applyFill="1" applyBorder="1" applyAlignment="1" applyProtection="1">
      <alignment/>
      <protection/>
    </xf>
    <xf numFmtId="168" fontId="10" fillId="34" borderId="19" xfId="0" applyNumberFormat="1" applyFont="1" applyFill="1" applyBorder="1" applyAlignment="1" applyProtection="1">
      <alignment/>
      <protection/>
    </xf>
    <xf numFmtId="164" fontId="70" fillId="33" borderId="0" xfId="0" applyNumberFormat="1" applyFont="1" applyFill="1" applyAlignment="1" applyProtection="1">
      <alignment/>
      <protection/>
    </xf>
    <xf numFmtId="168" fontId="9" fillId="34" borderId="18" xfId="0" applyNumberFormat="1" applyFont="1" applyFill="1" applyBorder="1" applyAlignment="1" applyProtection="1">
      <alignment/>
      <protection/>
    </xf>
    <xf numFmtId="168" fontId="9" fillId="34" borderId="19" xfId="0" applyNumberFormat="1" applyFont="1" applyFill="1" applyBorder="1" applyAlignment="1" applyProtection="1">
      <alignment/>
      <protection/>
    </xf>
    <xf numFmtId="168" fontId="10" fillId="34" borderId="28" xfId="0" applyNumberFormat="1" applyFont="1" applyFill="1" applyBorder="1" applyAlignment="1" applyProtection="1">
      <alignment/>
      <protection/>
    </xf>
    <xf numFmtId="10" fontId="7" fillId="33" borderId="18" xfId="0" applyNumberFormat="1" applyFont="1" applyFill="1" applyBorder="1" applyAlignment="1" applyProtection="1">
      <alignment/>
      <protection/>
    </xf>
    <xf numFmtId="168" fontId="71" fillId="34" borderId="17" xfId="0" applyNumberFormat="1" applyFont="1" applyFill="1" applyBorder="1" applyAlignment="1" applyProtection="1">
      <alignment/>
      <protection/>
    </xf>
    <xf numFmtId="0" fontId="10" fillId="34" borderId="18" xfId="0" applyNumberFormat="1" applyFont="1" applyFill="1" applyBorder="1" applyAlignment="1" applyProtection="1">
      <alignment/>
      <protection/>
    </xf>
    <xf numFmtId="168" fontId="71" fillId="33" borderId="18" xfId="0" applyNumberFormat="1" applyFont="1" applyFill="1" applyBorder="1" applyAlignment="1" applyProtection="1">
      <alignment/>
      <protection/>
    </xf>
    <xf numFmtId="168" fontId="71" fillId="34" borderId="13" xfId="0" applyNumberFormat="1" applyFont="1" applyFill="1" applyBorder="1" applyAlignment="1" applyProtection="1">
      <alignment/>
      <protection/>
    </xf>
    <xf numFmtId="0" fontId="10" fillId="33" borderId="34" xfId="0" applyFont="1" applyFill="1" applyBorder="1" applyAlignment="1" applyProtection="1">
      <alignment horizontal="left"/>
      <protection/>
    </xf>
    <xf numFmtId="164" fontId="7" fillId="33" borderId="35" xfId="0" applyNumberFormat="1" applyFont="1" applyFill="1" applyBorder="1" applyAlignment="1" applyProtection="1">
      <alignment horizontal="center" vertical="center"/>
      <protection/>
    </xf>
    <xf numFmtId="0" fontId="71" fillId="34" borderId="13" xfId="0" applyFont="1" applyFill="1" applyBorder="1" applyAlignment="1" applyProtection="1">
      <alignment horizontal="left"/>
      <protection/>
    </xf>
    <xf numFmtId="0" fontId="7" fillId="35" borderId="21" xfId="0" applyFont="1" applyFill="1" applyBorder="1" applyAlignment="1" applyProtection="1">
      <alignment/>
      <protection locked="0"/>
    </xf>
    <xf numFmtId="164" fontId="7" fillId="35" borderId="21" xfId="0" applyNumberFormat="1" applyFont="1" applyFill="1" applyBorder="1" applyAlignment="1" applyProtection="1">
      <alignment/>
      <protection locked="0"/>
    </xf>
    <xf numFmtId="1" fontId="7" fillId="35" borderId="20" xfId="0" applyNumberFormat="1" applyFont="1" applyFill="1" applyBorder="1" applyAlignment="1" applyProtection="1">
      <alignment horizontal="left"/>
      <protection locked="0"/>
    </xf>
    <xf numFmtId="164" fontId="71" fillId="33" borderId="0" xfId="0" applyNumberFormat="1" applyFont="1" applyFill="1" applyBorder="1" applyAlignment="1" applyProtection="1">
      <alignment/>
      <protection/>
    </xf>
    <xf numFmtId="164" fontId="71" fillId="34" borderId="36" xfId="0" applyNumberFormat="1" applyFont="1" applyFill="1" applyBorder="1" applyAlignment="1" applyProtection="1">
      <alignment/>
      <protection/>
    </xf>
    <xf numFmtId="164" fontId="7" fillId="33" borderId="36" xfId="0" applyNumberFormat="1" applyFont="1" applyFill="1" applyBorder="1" applyAlignment="1" applyProtection="1">
      <alignment/>
      <protection/>
    </xf>
    <xf numFmtId="10" fontId="7" fillId="33" borderId="21" xfId="0" applyNumberFormat="1" applyFont="1" applyFill="1" applyBorder="1" applyAlignment="1" applyProtection="1">
      <alignment/>
      <protection/>
    </xf>
    <xf numFmtId="168" fontId="71" fillId="36" borderId="17" xfId="0" applyNumberFormat="1" applyFont="1" applyFill="1" applyBorder="1" applyAlignment="1" applyProtection="1">
      <alignment/>
      <protection/>
    </xf>
    <xf numFmtId="168" fontId="9" fillId="36" borderId="18" xfId="0" applyNumberFormat="1" applyFont="1" applyFill="1" applyBorder="1" applyAlignment="1" applyProtection="1">
      <alignment/>
      <protection/>
    </xf>
    <xf numFmtId="168" fontId="9" fillId="36" borderId="27" xfId="0" applyNumberFormat="1" applyFont="1" applyFill="1" applyBorder="1" applyAlignment="1" applyProtection="1">
      <alignment/>
      <protection/>
    </xf>
    <xf numFmtId="168" fontId="9" fillId="36" borderId="28" xfId="0" applyNumberFormat="1" applyFont="1" applyFill="1" applyBorder="1" applyAlignment="1" applyProtection="1">
      <alignment/>
      <protection/>
    </xf>
    <xf numFmtId="168" fontId="10" fillId="36" borderId="17" xfId="0" applyNumberFormat="1" applyFont="1" applyFill="1" applyBorder="1" applyAlignment="1" applyProtection="1">
      <alignment/>
      <protection/>
    </xf>
    <xf numFmtId="168" fontId="10" fillId="36" borderId="18" xfId="0" applyNumberFormat="1" applyFont="1" applyFill="1" applyBorder="1" applyAlignment="1" applyProtection="1">
      <alignment/>
      <protection/>
    </xf>
    <xf numFmtId="0" fontId="10" fillId="36" borderId="18" xfId="0" applyNumberFormat="1" applyFont="1" applyFill="1" applyBorder="1" applyAlignment="1" applyProtection="1">
      <alignment/>
      <protection/>
    </xf>
    <xf numFmtId="168" fontId="10" fillId="36" borderId="19" xfId="0" applyNumberFormat="1" applyFont="1" applyFill="1" applyBorder="1" applyAlignment="1" applyProtection="1">
      <alignment/>
      <protection/>
    </xf>
    <xf numFmtId="168" fontId="9" fillId="36" borderId="19" xfId="0" applyNumberFormat="1" applyFont="1" applyFill="1" applyBorder="1" applyAlignment="1" applyProtection="1">
      <alignment/>
      <protection/>
    </xf>
    <xf numFmtId="168" fontId="7" fillId="36" borderId="18" xfId="0" applyNumberFormat="1" applyFont="1" applyFill="1" applyBorder="1" applyAlignment="1" applyProtection="1">
      <alignment/>
      <protection/>
    </xf>
    <xf numFmtId="0" fontId="7" fillId="36" borderId="18" xfId="0" applyNumberFormat="1" applyFont="1" applyFill="1" applyBorder="1" applyAlignment="1" applyProtection="1">
      <alignment/>
      <protection/>
    </xf>
    <xf numFmtId="168" fontId="7" fillId="36" borderId="19" xfId="0" applyNumberFormat="1" applyFont="1" applyFill="1" applyBorder="1" applyAlignment="1" applyProtection="1">
      <alignment/>
      <protection/>
    </xf>
    <xf numFmtId="0" fontId="10" fillId="36" borderId="19" xfId="0" applyNumberFormat="1" applyFont="1" applyFill="1" applyBorder="1" applyAlignment="1" applyProtection="1">
      <alignment/>
      <protection/>
    </xf>
    <xf numFmtId="0" fontId="71" fillId="36" borderId="13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 locked="0"/>
    </xf>
    <xf numFmtId="1" fontId="66" fillId="33" borderId="20" xfId="0" applyNumberFormat="1" applyFont="1" applyFill="1" applyBorder="1" applyAlignment="1" applyProtection="1">
      <alignment horizontal="left"/>
      <protection/>
    </xf>
    <xf numFmtId="0" fontId="72" fillId="33" borderId="10" xfId="0" applyFont="1" applyFill="1" applyBorder="1" applyAlignment="1" applyProtection="1">
      <alignment/>
      <protection/>
    </xf>
    <xf numFmtId="0" fontId="72" fillId="33" borderId="0" xfId="0" applyFont="1" applyFill="1" applyBorder="1" applyAlignment="1" applyProtection="1">
      <alignment/>
      <protection/>
    </xf>
    <xf numFmtId="169" fontId="66" fillId="33" borderId="10" xfId="0" applyNumberFormat="1" applyFont="1" applyFill="1" applyBorder="1" applyAlignment="1" applyProtection="1">
      <alignment horizontal="left"/>
      <protection/>
    </xf>
    <xf numFmtId="0" fontId="66" fillId="33" borderId="0" xfId="0" applyFont="1" applyFill="1" applyBorder="1" applyAlignment="1" applyProtection="1">
      <alignment horizontal="left"/>
      <protection/>
    </xf>
    <xf numFmtId="0" fontId="66" fillId="33" borderId="20" xfId="0" applyNumberFormat="1" applyFont="1" applyFill="1" applyBorder="1" applyAlignment="1" applyProtection="1">
      <alignment horizontal="left"/>
      <protection/>
    </xf>
    <xf numFmtId="1" fontId="66" fillId="33" borderId="10" xfId="0" applyNumberFormat="1" applyFont="1" applyFill="1" applyBorder="1" applyAlignment="1" applyProtection="1">
      <alignment horizontal="left"/>
      <protection/>
    </xf>
    <xf numFmtId="0" fontId="72" fillId="33" borderId="21" xfId="0" applyFont="1" applyFill="1" applyBorder="1" applyAlignment="1" applyProtection="1">
      <alignment horizontal="left"/>
      <protection/>
    </xf>
    <xf numFmtId="170" fontId="66" fillId="33" borderId="21" xfId="0" applyNumberFormat="1" applyFont="1" applyFill="1" applyBorder="1" applyAlignment="1" applyProtection="1">
      <alignment horizontal="left"/>
      <protection locked="0"/>
    </xf>
    <xf numFmtId="0" fontId="7" fillId="33" borderId="18" xfId="0" applyFont="1" applyFill="1" applyBorder="1" applyAlignment="1" applyProtection="1">
      <alignment horizontal="left"/>
      <protection/>
    </xf>
    <xf numFmtId="0" fontId="7" fillId="33" borderId="18" xfId="0" applyFont="1" applyFill="1" applyBorder="1" applyAlignment="1" applyProtection="1">
      <alignment horizontal="center"/>
      <protection/>
    </xf>
    <xf numFmtId="0" fontId="7" fillId="33" borderId="22" xfId="0" applyFont="1" applyFill="1" applyBorder="1" applyAlignment="1" applyProtection="1">
      <alignment horizontal="left"/>
      <protection/>
    </xf>
    <xf numFmtId="0" fontId="66" fillId="33" borderId="18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7" fillId="33" borderId="22" xfId="0" applyFont="1" applyFill="1" applyBorder="1" applyAlignment="1" applyProtection="1">
      <alignment/>
      <protection/>
    </xf>
    <xf numFmtId="0" fontId="7" fillId="33" borderId="24" xfId="0" applyFont="1" applyFill="1" applyBorder="1" applyAlignment="1" applyProtection="1">
      <alignment/>
      <protection/>
    </xf>
    <xf numFmtId="0" fontId="67" fillId="33" borderId="18" xfId="0" applyFont="1" applyFill="1" applyBorder="1" applyAlignment="1" applyProtection="1">
      <alignment horizontal="center"/>
      <protection/>
    </xf>
    <xf numFmtId="0" fontId="7" fillId="35" borderId="22" xfId="0" applyFont="1" applyFill="1" applyBorder="1" applyAlignment="1" applyProtection="1">
      <alignment horizontal="left"/>
      <protection locked="0"/>
    </xf>
    <xf numFmtId="0" fontId="7" fillId="35" borderId="24" xfId="0" applyFont="1" applyFill="1" applyBorder="1" applyAlignment="1" applyProtection="1">
      <alignment horizontal="left"/>
      <protection locked="0"/>
    </xf>
    <xf numFmtId="0" fontId="67" fillId="33" borderId="18" xfId="0" applyFont="1" applyFill="1" applyBorder="1" applyAlignment="1" applyProtection="1">
      <alignment horizontal="left"/>
      <protection/>
    </xf>
    <xf numFmtId="0" fontId="7" fillId="33" borderId="21" xfId="0" applyFont="1" applyFill="1" applyBorder="1" applyAlignment="1" applyProtection="1">
      <alignment horizontal="left"/>
      <protection/>
    </xf>
    <xf numFmtId="0" fontId="7" fillId="33" borderId="25" xfId="0" applyFont="1" applyFill="1" applyBorder="1" applyAlignment="1" applyProtection="1">
      <alignment horizontal="left"/>
      <protection/>
    </xf>
    <xf numFmtId="0" fontId="7" fillId="33" borderId="27" xfId="0" applyFont="1" applyFill="1" applyBorder="1" applyAlignment="1" applyProtection="1">
      <alignment horizontal="left"/>
      <protection/>
    </xf>
    <xf numFmtId="0" fontId="9" fillId="33" borderId="13" xfId="0" applyFont="1" applyFill="1" applyBorder="1" applyAlignment="1" applyProtection="1">
      <alignment horizontal="center"/>
      <protection/>
    </xf>
    <xf numFmtId="0" fontId="73" fillId="0" borderId="10" xfId="0" applyFont="1" applyBorder="1" applyAlignment="1">
      <alignment/>
    </xf>
    <xf numFmtId="0" fontId="7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7" fillId="33" borderId="0" xfId="0" applyFont="1" applyFill="1" applyBorder="1" applyAlignment="1" applyProtection="1">
      <alignment/>
      <protection/>
    </xf>
    <xf numFmtId="0" fontId="6" fillId="33" borderId="37" xfId="0" applyFont="1" applyFill="1" applyBorder="1" applyAlignment="1" applyProtection="1">
      <alignment horizontal="center" vertical="center"/>
      <protection/>
    </xf>
    <xf numFmtId="0" fontId="7" fillId="33" borderId="37" xfId="0" applyFont="1" applyFill="1" applyBorder="1" applyAlignment="1" applyProtection="1">
      <alignment/>
      <protection/>
    </xf>
    <xf numFmtId="49" fontId="7" fillId="33" borderId="38" xfId="0" applyNumberFormat="1" applyFont="1" applyFill="1" applyBorder="1" applyAlignment="1" applyProtection="1">
      <alignment horizontal="left"/>
      <protection locked="0"/>
    </xf>
    <xf numFmtId="49" fontId="7" fillId="33" borderId="39" xfId="0" applyNumberFormat="1" applyFont="1" applyFill="1" applyBorder="1" applyAlignment="1" applyProtection="1">
      <alignment horizontal="left"/>
      <protection locked="0"/>
    </xf>
    <xf numFmtId="0" fontId="9" fillId="33" borderId="12" xfId="0" applyFont="1" applyFill="1" applyBorder="1" applyAlignment="1" applyProtection="1">
      <alignment horizontal="center"/>
      <protection/>
    </xf>
    <xf numFmtId="0" fontId="9" fillId="33" borderId="32" xfId="0" applyFont="1" applyFill="1" applyBorder="1" applyAlignment="1" applyProtection="1">
      <alignment horizontal="center"/>
      <protection/>
    </xf>
    <xf numFmtId="165" fontId="9" fillId="33" borderId="40" xfId="0" applyNumberFormat="1" applyFont="1" applyFill="1" applyBorder="1" applyAlignment="1" applyProtection="1">
      <alignment horizontal="center" vertical="center" wrapText="1"/>
      <protection/>
    </xf>
    <xf numFmtId="165" fontId="9" fillId="33" borderId="41" xfId="0" applyNumberFormat="1" applyFont="1" applyFill="1" applyBorder="1" applyAlignment="1" applyProtection="1">
      <alignment horizontal="center" vertical="center" wrapText="1"/>
      <protection/>
    </xf>
    <xf numFmtId="165" fontId="9" fillId="33" borderId="42" xfId="0" applyNumberFormat="1" applyFont="1" applyFill="1" applyBorder="1" applyAlignment="1" applyProtection="1">
      <alignment horizontal="center" vertical="center" wrapText="1"/>
      <protection/>
    </xf>
    <xf numFmtId="49" fontId="7" fillId="33" borderId="20" xfId="0" applyNumberFormat="1" applyFont="1" applyFill="1" applyBorder="1" applyAlignment="1" applyProtection="1">
      <alignment horizontal="left"/>
      <protection locked="0"/>
    </xf>
    <xf numFmtId="49" fontId="7" fillId="33" borderId="23" xfId="0" applyNumberFormat="1" applyFont="1" applyFill="1" applyBorder="1" applyAlignment="1" applyProtection="1">
      <alignment horizontal="left"/>
      <protection locked="0"/>
    </xf>
    <xf numFmtId="49" fontId="43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3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166" fontId="8" fillId="33" borderId="43" xfId="0" applyNumberFormat="1" applyFont="1" applyFill="1" applyBorder="1" applyAlignment="1" applyProtection="1">
      <alignment horizontal="center" vertical="center" wrapText="1"/>
      <protection/>
    </xf>
    <xf numFmtId="166" fontId="8" fillId="33" borderId="44" xfId="0" applyNumberFormat="1" applyFont="1" applyFill="1" applyBorder="1" applyAlignment="1" applyProtection="1">
      <alignment horizontal="center" vertical="center" wrapText="1"/>
      <protection/>
    </xf>
    <xf numFmtId="167" fontId="43" fillId="33" borderId="45" xfId="0" applyNumberFormat="1" applyFont="1" applyFill="1" applyBorder="1" applyAlignment="1" applyProtection="1">
      <alignment horizontal="center" vertical="center"/>
      <protection locked="0"/>
    </xf>
    <xf numFmtId="167" fontId="43" fillId="33" borderId="36" xfId="0" applyNumberFormat="1" applyFont="1" applyFill="1" applyBorder="1" applyAlignment="1" applyProtection="1">
      <alignment horizontal="center" vertical="center"/>
      <protection locked="0"/>
    </xf>
    <xf numFmtId="49" fontId="7" fillId="33" borderId="46" xfId="0" applyNumberFormat="1" applyFont="1" applyFill="1" applyBorder="1" applyAlignment="1" applyProtection="1">
      <alignment horizontal="left"/>
      <protection locked="0"/>
    </xf>
    <xf numFmtId="49" fontId="7" fillId="33" borderId="47" xfId="0" applyNumberFormat="1" applyFont="1" applyFill="1" applyBorder="1" applyAlignment="1" applyProtection="1">
      <alignment horizontal="left"/>
      <protection locked="0"/>
    </xf>
    <xf numFmtId="0" fontId="7" fillId="33" borderId="12" xfId="0" applyFont="1" applyFill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/>
    </xf>
    <xf numFmtId="164" fontId="7" fillId="33" borderId="14" xfId="0" applyNumberFormat="1" applyFont="1" applyFill="1" applyBorder="1" applyAlignment="1" applyProtection="1">
      <alignment horizontal="center"/>
      <protection/>
    </xf>
    <xf numFmtId="164" fontId="7" fillId="33" borderId="15" xfId="0" applyNumberFormat="1" applyFont="1" applyFill="1" applyBorder="1" applyAlignment="1" applyProtection="1">
      <alignment horizontal="center"/>
      <protection/>
    </xf>
    <xf numFmtId="164" fontId="7" fillId="33" borderId="16" xfId="0" applyNumberFormat="1" applyFont="1" applyFill="1" applyBorder="1" applyAlignment="1" applyProtection="1">
      <alignment horizontal="center"/>
      <protection/>
    </xf>
    <xf numFmtId="49" fontId="7" fillId="33" borderId="17" xfId="0" applyNumberFormat="1" applyFont="1" applyFill="1" applyBorder="1" applyAlignment="1" applyProtection="1">
      <alignment horizontal="left"/>
      <protection locked="0"/>
    </xf>
    <xf numFmtId="0" fontId="7" fillId="33" borderId="19" xfId="0" applyFont="1" applyFill="1" applyBorder="1" applyAlignment="1" applyProtection="1">
      <alignment horizontal="left"/>
      <protection locked="0"/>
    </xf>
    <xf numFmtId="164" fontId="7" fillId="33" borderId="12" xfId="0" applyNumberFormat="1" applyFont="1" applyFill="1" applyBorder="1" applyAlignment="1" applyProtection="1">
      <alignment horizontal="center"/>
      <protection/>
    </xf>
    <xf numFmtId="164" fontId="7" fillId="33" borderId="34" xfId="0" applyNumberFormat="1" applyFont="1" applyFill="1" applyBorder="1" applyAlignment="1" applyProtection="1">
      <alignment horizontal="center"/>
      <protection/>
    </xf>
    <xf numFmtId="164" fontId="7" fillId="33" borderId="32" xfId="0" applyNumberFormat="1" applyFont="1" applyFill="1" applyBorder="1" applyAlignment="1" applyProtection="1">
      <alignment horizontal="center"/>
      <protection/>
    </xf>
    <xf numFmtId="164" fontId="9" fillId="33" borderId="12" xfId="0" applyNumberFormat="1" applyFont="1" applyFill="1" applyBorder="1" applyAlignment="1" applyProtection="1">
      <alignment horizontal="center"/>
      <protection/>
    </xf>
    <xf numFmtId="0" fontId="7" fillId="0" borderId="34" xfId="0" applyFont="1" applyBorder="1" applyAlignment="1" applyProtection="1">
      <alignment horizontal="center"/>
      <protection/>
    </xf>
    <xf numFmtId="0" fontId="7" fillId="33" borderId="32" xfId="0" applyFont="1" applyFill="1" applyBorder="1" applyAlignment="1" applyProtection="1">
      <alignment horizontal="center"/>
      <protection/>
    </xf>
    <xf numFmtId="164" fontId="7" fillId="33" borderId="13" xfId="0" applyNumberFormat="1" applyFont="1" applyFill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164" fontId="7" fillId="37" borderId="12" xfId="0" applyNumberFormat="1" applyFont="1" applyFill="1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0" fontId="38" fillId="33" borderId="48" xfId="0" applyFont="1" applyFill="1" applyBorder="1" applyAlignment="1" applyProtection="1">
      <alignment horizontal="center" vertical="center" wrapText="1"/>
      <protection/>
    </xf>
    <xf numFmtId="0" fontId="38" fillId="33" borderId="37" xfId="0" applyFont="1" applyFill="1" applyBorder="1" applyAlignment="1" applyProtection="1">
      <alignment horizontal="center" vertical="center" wrapText="1"/>
      <protection/>
    </xf>
    <xf numFmtId="0" fontId="38" fillId="33" borderId="35" xfId="0" applyFont="1" applyFill="1" applyBorder="1" applyAlignment="1" applyProtection="1">
      <alignment horizontal="center" vertical="center" wrapText="1"/>
      <protection/>
    </xf>
    <xf numFmtId="0" fontId="9" fillId="33" borderId="49" xfId="0" applyFont="1" applyFill="1" applyBorder="1" applyAlignment="1" applyProtection="1">
      <alignment horizontal="center" vertical="center" textRotation="90"/>
      <protection/>
    </xf>
    <xf numFmtId="0" fontId="9" fillId="33" borderId="45" xfId="0" applyFont="1" applyFill="1" applyBorder="1" applyAlignment="1" applyProtection="1">
      <alignment horizontal="center" vertical="center" textRotation="90"/>
      <protection/>
    </xf>
    <xf numFmtId="0" fontId="9" fillId="33" borderId="36" xfId="0" applyFont="1" applyFill="1" applyBorder="1" applyAlignment="1" applyProtection="1">
      <alignment horizontal="center" vertical="center" textRotation="90"/>
      <protection/>
    </xf>
    <xf numFmtId="0" fontId="42" fillId="33" borderId="12" xfId="0" applyFont="1" applyFill="1" applyBorder="1" applyAlignment="1" applyProtection="1">
      <alignment horizontal="center"/>
      <protection/>
    </xf>
    <xf numFmtId="0" fontId="42" fillId="33" borderId="32" xfId="0" applyFont="1" applyFill="1" applyBorder="1" applyAlignment="1" applyProtection="1">
      <alignment horizontal="center"/>
      <protection/>
    </xf>
    <xf numFmtId="10" fontId="9" fillId="38" borderId="12" xfId="0" applyNumberFormat="1" applyFont="1" applyFill="1" applyBorder="1" applyAlignment="1" applyProtection="1">
      <alignment horizontal="center"/>
      <protection locked="0"/>
    </xf>
    <xf numFmtId="10" fontId="9" fillId="38" borderId="32" xfId="0" applyNumberFormat="1" applyFont="1" applyFill="1" applyBorder="1" applyAlignment="1" applyProtection="1">
      <alignment horizontal="center"/>
      <protection locked="0"/>
    </xf>
    <xf numFmtId="10" fontId="9" fillId="38" borderId="48" xfId="0" applyNumberFormat="1" applyFont="1" applyFill="1" applyBorder="1" applyAlignment="1" applyProtection="1">
      <alignment horizontal="center"/>
      <protection locked="0"/>
    </xf>
    <xf numFmtId="10" fontId="9" fillId="38" borderId="35" xfId="0" applyNumberFormat="1" applyFont="1" applyFill="1" applyBorder="1" applyAlignment="1" applyProtection="1">
      <alignment horizontal="center"/>
      <protection locked="0"/>
    </xf>
    <xf numFmtId="164" fontId="7" fillId="37" borderId="29" xfId="0" applyNumberFormat="1" applyFont="1" applyFill="1" applyBorder="1" applyAlignment="1" applyProtection="1">
      <alignment horizontal="center"/>
      <protection/>
    </xf>
    <xf numFmtId="0" fontId="0" fillId="37" borderId="26" xfId="0" applyFill="1" applyBorder="1" applyAlignment="1" applyProtection="1">
      <alignment horizontal="center"/>
      <protection/>
    </xf>
    <xf numFmtId="0" fontId="7" fillId="33" borderId="22" xfId="0" applyFont="1" applyFill="1" applyBorder="1" applyAlignment="1" applyProtection="1">
      <alignment horizontal="left"/>
      <protection/>
    </xf>
    <xf numFmtId="0" fontId="7" fillId="33" borderId="24" xfId="0" applyFont="1" applyFill="1" applyBorder="1" applyAlignment="1" applyProtection="1">
      <alignment horizontal="left"/>
      <protection/>
    </xf>
    <xf numFmtId="0" fontId="7" fillId="33" borderId="18" xfId="0" applyFont="1" applyFill="1" applyBorder="1" applyAlignment="1" applyProtection="1">
      <alignment horizontal="left"/>
      <protection/>
    </xf>
    <xf numFmtId="0" fontId="66" fillId="33" borderId="22" xfId="0" applyFont="1" applyFill="1" applyBorder="1" applyAlignment="1" applyProtection="1">
      <alignment horizontal="left"/>
      <protection/>
    </xf>
    <xf numFmtId="0" fontId="66" fillId="33" borderId="24" xfId="0" applyFont="1" applyFill="1" applyBorder="1" applyAlignment="1" applyProtection="1">
      <alignment horizontal="left"/>
      <protection/>
    </xf>
    <xf numFmtId="0" fontId="72" fillId="33" borderId="22" xfId="0" applyFont="1" applyFill="1" applyBorder="1" applyAlignment="1" applyProtection="1">
      <alignment horizontal="left"/>
      <protection/>
    </xf>
    <xf numFmtId="0" fontId="66" fillId="33" borderId="18" xfId="0" applyFont="1" applyFill="1" applyBorder="1" applyAlignment="1" applyProtection="1">
      <alignment horizontal="left"/>
      <protection/>
    </xf>
    <xf numFmtId="0" fontId="72" fillId="33" borderId="18" xfId="0" applyFont="1" applyFill="1" applyBorder="1" applyAlignment="1" applyProtection="1">
      <alignment horizontal="left"/>
      <protection/>
    </xf>
    <xf numFmtId="0" fontId="7" fillId="33" borderId="18" xfId="0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 horizontal="center"/>
      <protection/>
    </xf>
    <xf numFmtId="0" fontId="7" fillId="33" borderId="12" xfId="0" applyFont="1" applyFill="1" applyBorder="1" applyAlignment="1" applyProtection="1">
      <alignment horizontal="center"/>
      <protection/>
    </xf>
    <xf numFmtId="0" fontId="7" fillId="33" borderId="34" xfId="0" applyFont="1" applyFill="1" applyBorder="1" applyAlignment="1" applyProtection="1">
      <alignment horizontal="center"/>
      <protection/>
    </xf>
    <xf numFmtId="0" fontId="10" fillId="33" borderId="34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center"/>
      <protection/>
    </xf>
    <xf numFmtId="49" fontId="7" fillId="33" borderId="22" xfId="0" applyNumberFormat="1" applyFont="1" applyFill="1" applyBorder="1" applyAlignment="1" applyProtection="1">
      <alignment horizontal="left"/>
      <protection/>
    </xf>
    <xf numFmtId="49" fontId="7" fillId="33" borderId="24" xfId="0" applyNumberFormat="1" applyFont="1" applyFill="1" applyBorder="1" applyAlignment="1" applyProtection="1">
      <alignment horizontal="left"/>
      <protection/>
    </xf>
    <xf numFmtId="0" fontId="9" fillId="33" borderId="18" xfId="0" applyFont="1" applyFill="1" applyBorder="1" applyAlignment="1" applyProtection="1">
      <alignment horizontal="center"/>
      <protection/>
    </xf>
    <xf numFmtId="0" fontId="7" fillId="33" borderId="50" xfId="0" applyFont="1" applyFill="1" applyBorder="1" applyAlignment="1" applyProtection="1">
      <alignment horizontal="center"/>
      <protection/>
    </xf>
    <xf numFmtId="0" fontId="7" fillId="33" borderId="22" xfId="0" applyFont="1" applyFill="1" applyBorder="1" applyAlignment="1" applyProtection="1">
      <alignment/>
      <protection/>
    </xf>
    <xf numFmtId="0" fontId="7" fillId="33" borderId="24" xfId="0" applyFont="1" applyFill="1" applyBorder="1" applyAlignment="1" applyProtection="1">
      <alignment/>
      <protection/>
    </xf>
    <xf numFmtId="0" fontId="7" fillId="33" borderId="27" xfId="0" applyFont="1" applyFill="1" applyBorder="1" applyAlignment="1" applyProtection="1">
      <alignment horizontal="center"/>
      <protection/>
    </xf>
    <xf numFmtId="0" fontId="18" fillId="33" borderId="24" xfId="0" applyFont="1" applyFill="1" applyBorder="1" applyAlignment="1" applyProtection="1">
      <alignment/>
      <protection/>
    </xf>
    <xf numFmtId="0" fontId="67" fillId="33" borderId="18" xfId="0" applyFont="1" applyFill="1" applyBorder="1" applyAlignment="1" applyProtection="1">
      <alignment horizontal="center"/>
      <protection/>
    </xf>
    <xf numFmtId="0" fontId="7" fillId="33" borderId="25" xfId="0" applyFont="1" applyFill="1" applyBorder="1" applyAlignment="1" applyProtection="1">
      <alignment horizontal="center"/>
      <protection/>
    </xf>
    <xf numFmtId="0" fontId="9" fillId="33" borderId="27" xfId="0" applyFont="1" applyFill="1" applyBorder="1" applyAlignment="1" applyProtection="1">
      <alignment horizontal="center"/>
      <protection/>
    </xf>
    <xf numFmtId="0" fontId="7" fillId="35" borderId="22" xfId="0" applyFont="1" applyFill="1" applyBorder="1" applyAlignment="1" applyProtection="1">
      <alignment horizontal="left"/>
      <protection locked="0"/>
    </xf>
    <xf numFmtId="0" fontId="7" fillId="35" borderId="24" xfId="0" applyFont="1" applyFill="1" applyBorder="1" applyAlignment="1" applyProtection="1">
      <alignment horizontal="left"/>
      <protection locked="0"/>
    </xf>
    <xf numFmtId="0" fontId="67" fillId="33" borderId="18" xfId="0" applyFont="1" applyFill="1" applyBorder="1" applyAlignment="1" applyProtection="1">
      <alignment horizontal="left"/>
      <protection/>
    </xf>
    <xf numFmtId="0" fontId="7" fillId="33" borderId="21" xfId="0" applyFont="1" applyFill="1" applyBorder="1" applyAlignment="1" applyProtection="1">
      <alignment horizontal="left"/>
      <protection/>
    </xf>
    <xf numFmtId="0" fontId="66" fillId="33" borderId="18" xfId="0" applyFont="1" applyFill="1" applyBorder="1" applyAlignment="1" applyProtection="1">
      <alignment horizontal="center"/>
      <protection/>
    </xf>
    <xf numFmtId="0" fontId="66" fillId="33" borderId="25" xfId="0" applyFont="1" applyFill="1" applyBorder="1" applyAlignment="1" applyProtection="1">
      <alignment horizontal="left"/>
      <protection/>
    </xf>
    <xf numFmtId="0" fontId="7" fillId="33" borderId="25" xfId="0" applyFont="1" applyFill="1" applyBorder="1" applyAlignment="1" applyProtection="1">
      <alignment horizontal="left"/>
      <protection/>
    </xf>
    <xf numFmtId="0" fontId="7" fillId="33" borderId="27" xfId="0" applyFont="1" applyFill="1" applyBorder="1" applyAlignment="1" applyProtection="1">
      <alignment horizontal="left"/>
      <protection/>
    </xf>
    <xf numFmtId="0" fontId="9" fillId="33" borderId="18" xfId="0" applyFont="1" applyFill="1" applyBorder="1" applyAlignment="1" applyProtection="1">
      <alignment horizontal="left"/>
      <protection/>
    </xf>
    <xf numFmtId="0" fontId="6" fillId="33" borderId="48" xfId="0" applyFont="1" applyFill="1" applyBorder="1" applyAlignment="1" applyProtection="1">
      <alignment horizontal="center" vertical="center"/>
      <protection/>
    </xf>
    <xf numFmtId="0" fontId="7" fillId="33" borderId="37" xfId="0" applyFont="1" applyFill="1" applyBorder="1" applyAlignment="1" applyProtection="1">
      <alignment/>
      <protection/>
    </xf>
    <xf numFmtId="0" fontId="7" fillId="33" borderId="35" xfId="0" applyFont="1" applyFill="1" applyBorder="1" applyAlignment="1" applyProtection="1">
      <alignment/>
      <protection/>
    </xf>
    <xf numFmtId="0" fontId="9" fillId="33" borderId="13" xfId="0" applyFont="1" applyFill="1" applyBorder="1" applyAlignment="1" applyProtection="1">
      <alignment horizontal="center"/>
      <protection/>
    </xf>
    <xf numFmtId="0" fontId="2" fillId="33" borderId="13" xfId="53" applyFill="1" applyBorder="1" applyAlignment="1" applyProtection="1">
      <alignment horizontal="center"/>
      <protection/>
    </xf>
    <xf numFmtId="0" fontId="2" fillId="33" borderId="0" xfId="53" applyFill="1" applyBorder="1" applyAlignment="1" applyProtection="1">
      <alignment horizontal="center" vertical="center" wrapText="1"/>
      <protection/>
    </xf>
    <xf numFmtId="0" fontId="74" fillId="33" borderId="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Price List'!E14" /><Relationship Id="rId3" Type="http://schemas.openxmlformats.org/officeDocument/2006/relationships/hyperlink" Target="#'Price List'!E14" /><Relationship Id="rId4" Type="http://schemas.openxmlformats.org/officeDocument/2006/relationships/image" Target="../media/image2.jpeg" /><Relationship Id="rId5" Type="http://schemas.openxmlformats.org/officeDocument/2006/relationships/hyperlink" Target="#'Price List'!E279" /><Relationship Id="rId6" Type="http://schemas.openxmlformats.org/officeDocument/2006/relationships/hyperlink" Target="#'Price List'!E279" /><Relationship Id="rId7" Type="http://schemas.openxmlformats.org/officeDocument/2006/relationships/image" Target="../media/image3.jpeg" /><Relationship Id="rId8" Type="http://schemas.openxmlformats.org/officeDocument/2006/relationships/hyperlink" Target="#'Price List'!E866" /><Relationship Id="rId9" Type="http://schemas.openxmlformats.org/officeDocument/2006/relationships/hyperlink" Target="#'Price List'!E866" /><Relationship Id="rId10" Type="http://schemas.openxmlformats.org/officeDocument/2006/relationships/image" Target="../media/image4.jpeg" /><Relationship Id="rId11" Type="http://schemas.openxmlformats.org/officeDocument/2006/relationships/hyperlink" Target="#'Price List'!E905" /><Relationship Id="rId12" Type="http://schemas.openxmlformats.org/officeDocument/2006/relationships/hyperlink" Target="#'Price List'!E905" /><Relationship Id="rId13" Type="http://schemas.openxmlformats.org/officeDocument/2006/relationships/image" Target="../media/image5.jpeg" /><Relationship Id="rId14" Type="http://schemas.openxmlformats.org/officeDocument/2006/relationships/hyperlink" Target="#'Price List'!E1038" /><Relationship Id="rId15" Type="http://schemas.openxmlformats.org/officeDocument/2006/relationships/hyperlink" Target="#'Price List'!E1038" /><Relationship Id="rId16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Front Sheet'!B9" /><Relationship Id="rId2" Type="http://schemas.openxmlformats.org/officeDocument/2006/relationships/image" Target="../media/image1.jpeg" /><Relationship Id="rId3" Type="http://schemas.openxmlformats.org/officeDocument/2006/relationships/hyperlink" Target="#'Price List'!E14" /><Relationship Id="rId4" Type="http://schemas.openxmlformats.org/officeDocument/2006/relationships/hyperlink" Target="#'Price List'!E14" /><Relationship Id="rId5" Type="http://schemas.openxmlformats.org/officeDocument/2006/relationships/image" Target="../media/image2.jpeg" /><Relationship Id="rId6" Type="http://schemas.openxmlformats.org/officeDocument/2006/relationships/hyperlink" Target="#'Price List'!E279" /><Relationship Id="rId7" Type="http://schemas.openxmlformats.org/officeDocument/2006/relationships/hyperlink" Target="#'Price List'!E279" /><Relationship Id="rId8" Type="http://schemas.openxmlformats.org/officeDocument/2006/relationships/image" Target="../media/image3.jpeg" /><Relationship Id="rId9" Type="http://schemas.openxmlformats.org/officeDocument/2006/relationships/hyperlink" Target="#'Price List'!E866" /><Relationship Id="rId10" Type="http://schemas.openxmlformats.org/officeDocument/2006/relationships/hyperlink" Target="#'Price List'!E866" /><Relationship Id="rId11" Type="http://schemas.openxmlformats.org/officeDocument/2006/relationships/image" Target="../media/image4.jpeg" /><Relationship Id="rId12" Type="http://schemas.openxmlformats.org/officeDocument/2006/relationships/hyperlink" Target="#'Price List'!E905" /><Relationship Id="rId13" Type="http://schemas.openxmlformats.org/officeDocument/2006/relationships/hyperlink" Target="#'Price List'!E905" /><Relationship Id="rId14" Type="http://schemas.openxmlformats.org/officeDocument/2006/relationships/image" Target="../media/image5.jpeg" /><Relationship Id="rId15" Type="http://schemas.openxmlformats.org/officeDocument/2006/relationships/hyperlink" Target="#'Price List'!E1038" /><Relationship Id="rId16" Type="http://schemas.openxmlformats.org/officeDocument/2006/relationships/hyperlink" Target="#'Price List'!E1038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1676400</xdr:colOff>
      <xdr:row>3</xdr:row>
      <xdr:rowOff>38100</xdr:rowOff>
    </xdr:from>
    <xdr:to>
      <xdr:col>6</xdr:col>
      <xdr:colOff>361950</xdr:colOff>
      <xdr:row>4</xdr:row>
      <xdr:rowOff>342900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3943350" y="1038225"/>
          <a:ext cx="34099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Sheraton House, Castle Park, Cambridge, CB3 0AX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Tel:  +44 (0) 1270 849284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Fax: + 44 (0) 1270 849292
</a:t>
          </a:r>
        </a:p>
      </xdr:txBody>
    </xdr:sp>
    <xdr:clientData/>
  </xdr:twoCellAnchor>
  <xdr:twoCellAnchor editAs="oneCell">
    <xdr:from>
      <xdr:col>0</xdr:col>
      <xdr:colOff>19050</xdr:colOff>
      <xdr:row>16</xdr:row>
      <xdr:rowOff>104775</xdr:rowOff>
    </xdr:from>
    <xdr:to>
      <xdr:col>1</xdr:col>
      <xdr:colOff>1362075</xdr:colOff>
      <xdr:row>27</xdr:row>
      <xdr:rowOff>123825</xdr:rowOff>
    </xdr:to>
    <xdr:pic>
      <xdr:nvPicPr>
        <xdr:cNvPr id="2" name="Picture 10" descr="Standard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905250"/>
          <a:ext cx="18002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1485900</xdr:colOff>
      <xdr:row>16</xdr:row>
      <xdr:rowOff>104775</xdr:rowOff>
    </xdr:from>
    <xdr:to>
      <xdr:col>2</xdr:col>
      <xdr:colOff>1476375</xdr:colOff>
      <xdr:row>27</xdr:row>
      <xdr:rowOff>123825</xdr:rowOff>
    </xdr:to>
    <xdr:pic>
      <xdr:nvPicPr>
        <xdr:cNvPr id="3" name="Picture 11" descr="Silver 1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43100" y="3905250"/>
          <a:ext cx="18002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1600200</xdr:colOff>
      <xdr:row>16</xdr:row>
      <xdr:rowOff>104775</xdr:rowOff>
    </xdr:from>
    <xdr:to>
      <xdr:col>4</xdr:col>
      <xdr:colOff>371475</xdr:colOff>
      <xdr:row>27</xdr:row>
      <xdr:rowOff>123825</xdr:rowOff>
    </xdr:to>
    <xdr:pic>
      <xdr:nvPicPr>
        <xdr:cNvPr id="4" name="Picture 12" descr="Q Management.jp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67150" y="3905250"/>
          <a:ext cx="18002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504825</xdr:colOff>
      <xdr:row>16</xdr:row>
      <xdr:rowOff>104775</xdr:rowOff>
    </xdr:from>
    <xdr:to>
      <xdr:col>6</xdr:col>
      <xdr:colOff>609600</xdr:colOff>
      <xdr:row>27</xdr:row>
      <xdr:rowOff>123825</xdr:rowOff>
    </xdr:to>
    <xdr:pic>
      <xdr:nvPicPr>
        <xdr:cNvPr id="5" name="Picture 13" descr="Kleerex.jpg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800725" y="3905250"/>
          <a:ext cx="18002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16</xdr:row>
      <xdr:rowOff>114300</xdr:rowOff>
    </xdr:from>
    <xdr:to>
      <xdr:col>8</xdr:col>
      <xdr:colOff>704850</xdr:colOff>
      <xdr:row>27</xdr:row>
      <xdr:rowOff>133350</xdr:rowOff>
    </xdr:to>
    <xdr:pic>
      <xdr:nvPicPr>
        <xdr:cNvPr id="6" name="Picture 10" descr="Image1.jpg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724775" y="3914775"/>
          <a:ext cx="17907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219075</xdr:colOff>
      <xdr:row>4</xdr:row>
      <xdr:rowOff>19050</xdr:rowOff>
    </xdr:from>
    <xdr:to>
      <xdr:col>8</xdr:col>
      <xdr:colOff>228600</xdr:colOff>
      <xdr:row>4</xdr:row>
      <xdr:rowOff>323850</xdr:rowOff>
    </xdr:to>
    <xdr:sp>
      <xdr:nvSpPr>
        <xdr:cNvPr id="7" name="Text Box 14"/>
        <xdr:cNvSpPr txBox="1">
          <a:spLocks noChangeArrowheads="1"/>
        </xdr:cNvSpPr>
      </xdr:nvSpPr>
      <xdr:spPr>
        <a:xfrm>
          <a:off x="7210425" y="1352550"/>
          <a:ext cx="1828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Price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List June 2011</a:t>
          </a:r>
        </a:p>
      </xdr:txBody>
    </xdr:sp>
    <xdr:clientData/>
  </xdr:twoCellAnchor>
  <xdr:twoCellAnchor editAs="oneCell">
    <xdr:from>
      <xdr:col>1</xdr:col>
      <xdr:colOff>276225</xdr:colOff>
      <xdr:row>1</xdr:row>
      <xdr:rowOff>47625</xdr:rowOff>
    </xdr:from>
    <xdr:to>
      <xdr:col>2</xdr:col>
      <xdr:colOff>295275</xdr:colOff>
      <xdr:row>4</xdr:row>
      <xdr:rowOff>0</xdr:rowOff>
    </xdr:to>
    <xdr:pic>
      <xdr:nvPicPr>
        <xdr:cNvPr id="8" name="Picture 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33425" y="381000"/>
          <a:ext cx="18288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47625</xdr:rowOff>
    </xdr:from>
    <xdr:to>
      <xdr:col>1</xdr:col>
      <xdr:colOff>219075</xdr:colOff>
      <xdr:row>7</xdr:row>
      <xdr:rowOff>161925</xdr:rowOff>
    </xdr:to>
    <xdr:sp>
      <xdr:nvSpPr>
        <xdr:cNvPr id="1" name="Rectangle 5">
          <a:hlinkClick r:id="rId1"/>
        </xdr:cNvPr>
        <xdr:cNvSpPr>
          <a:spLocks/>
        </xdr:cNvSpPr>
      </xdr:nvSpPr>
      <xdr:spPr>
        <a:xfrm>
          <a:off x="304800" y="209550"/>
          <a:ext cx="1076325" cy="1085850"/>
        </a:xfrm>
        <a:prstGeom prst="rect">
          <a:avLst/>
        </a:prstGeom>
        <a:solidFill>
          <a:srgbClr val="FF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ADDRESS</a:t>
          </a:r>
          <a:r>
            <a:rPr lang="en-US" cap="none" sz="9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&amp; ORDER 
</a:t>
          </a:r>
          <a:r>
            <a:rPr lang="en-US" cap="none" sz="9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DETAILS</a:t>
          </a:r>
        </a:p>
      </xdr:txBody>
    </xdr:sp>
    <xdr:clientData/>
  </xdr:twoCellAnchor>
  <xdr:twoCellAnchor editAs="oneCell">
    <xdr:from>
      <xdr:col>1</xdr:col>
      <xdr:colOff>638175</xdr:colOff>
      <xdr:row>1</xdr:row>
      <xdr:rowOff>57150</xdr:rowOff>
    </xdr:from>
    <xdr:to>
      <xdr:col>2</xdr:col>
      <xdr:colOff>47625</xdr:colOff>
      <xdr:row>8</xdr:row>
      <xdr:rowOff>0</xdr:rowOff>
    </xdr:to>
    <xdr:pic>
      <xdr:nvPicPr>
        <xdr:cNvPr id="2" name="Picture 3" descr="Standard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0225" y="21907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1</xdr:row>
      <xdr:rowOff>66675</xdr:rowOff>
    </xdr:from>
    <xdr:to>
      <xdr:col>2</xdr:col>
      <xdr:colOff>1524000</xdr:colOff>
      <xdr:row>8</xdr:row>
      <xdr:rowOff>9525</xdr:rowOff>
    </xdr:to>
    <xdr:pic>
      <xdr:nvPicPr>
        <xdr:cNvPr id="3" name="Picture 4" descr="Silver 1.jpg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86125" y="228600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</xdr:row>
      <xdr:rowOff>76200</xdr:rowOff>
    </xdr:from>
    <xdr:to>
      <xdr:col>4</xdr:col>
      <xdr:colOff>114300</xdr:colOff>
      <xdr:row>8</xdr:row>
      <xdr:rowOff>19050</xdr:rowOff>
    </xdr:to>
    <xdr:pic>
      <xdr:nvPicPr>
        <xdr:cNvPr id="4" name="Picture 6" descr="Q Management.jpg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81550" y="23812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1</xdr:row>
      <xdr:rowOff>76200</xdr:rowOff>
    </xdr:from>
    <xdr:to>
      <xdr:col>6</xdr:col>
      <xdr:colOff>533400</xdr:colOff>
      <xdr:row>8</xdr:row>
      <xdr:rowOff>19050</xdr:rowOff>
    </xdr:to>
    <xdr:pic>
      <xdr:nvPicPr>
        <xdr:cNvPr id="5" name="Picture 7" descr="Kleerex.jpg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353175" y="238125"/>
          <a:ext cx="10858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390525</xdr:colOff>
      <xdr:row>1</xdr:row>
      <xdr:rowOff>66675</xdr:rowOff>
    </xdr:from>
    <xdr:to>
      <xdr:col>9</xdr:col>
      <xdr:colOff>304800</xdr:colOff>
      <xdr:row>8</xdr:row>
      <xdr:rowOff>9525</xdr:rowOff>
    </xdr:to>
    <xdr:pic>
      <xdr:nvPicPr>
        <xdr:cNvPr id="6" name="Picture 7" descr="Image1.jpg">
          <a:hlinkClick r:id="rId16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877175" y="228600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@sure.uk.com" TargetMode="External" /><Relationship Id="rId2" Type="http://schemas.openxmlformats.org/officeDocument/2006/relationships/hyperlink" Target="mailto:johnellis@shopequip.co.uk" TargetMode="External" /><Relationship Id="rId3" Type="http://schemas.openxmlformats.org/officeDocument/2006/relationships/hyperlink" Target="http://www.shopequip.co.uk/" TargetMode="External" /><Relationship Id="rId4" Type="http://schemas.openxmlformats.org/officeDocument/2006/relationships/hyperlink" Target="http://www.shopequip.co.uk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RowColHeaders="0" tabSelected="1" zoomScalePageLayoutView="0" workbookViewId="0" topLeftCell="A1">
      <selection activeCell="B9" sqref="B9:C9"/>
    </sheetView>
  </sheetViews>
  <sheetFormatPr defaultColWidth="9.140625" defaultRowHeight="15"/>
  <cols>
    <col min="1" max="1" width="6.8515625" style="1" customWidth="1"/>
    <col min="2" max="2" width="27.140625" style="1" customWidth="1"/>
    <col min="3" max="3" width="25.7109375" style="1" customWidth="1"/>
    <col min="4" max="4" width="19.7109375" style="1" customWidth="1"/>
    <col min="5" max="5" width="7.7109375" style="1" customWidth="1"/>
    <col min="6" max="6" width="17.7109375" style="1" customWidth="1"/>
    <col min="7" max="7" width="9.57421875" style="1" customWidth="1"/>
    <col min="8" max="8" width="17.7109375" style="1" customWidth="1"/>
    <col min="9" max="9" width="10.7109375" style="1" customWidth="1"/>
    <col min="10" max="10" width="9.140625" style="1" customWidth="1"/>
    <col min="11" max="12" width="9.8515625" style="1" bestFit="1" customWidth="1"/>
    <col min="13" max="16384" width="9.140625" style="1" customWidth="1"/>
  </cols>
  <sheetData>
    <row r="1" spans="1:9" ht="26.25">
      <c r="A1" s="283"/>
      <c r="B1" s="284"/>
      <c r="C1" s="284"/>
      <c r="D1" s="284"/>
      <c r="E1" s="284"/>
      <c r="F1" s="284"/>
      <c r="G1" s="284"/>
      <c r="H1" s="284"/>
      <c r="I1" s="285"/>
    </row>
    <row r="2" spans="1:9" ht="26.25" customHeight="1">
      <c r="A2" s="2"/>
      <c r="B2" s="337" t="s">
        <v>0</v>
      </c>
      <c r="C2" s="337"/>
      <c r="D2" s="337"/>
      <c r="E2" s="337"/>
      <c r="F2" s="337"/>
      <c r="G2" s="337"/>
      <c r="H2" s="337"/>
      <c r="I2" s="4"/>
    </row>
    <row r="3" spans="1:9" ht="26.25">
      <c r="A3" s="2"/>
      <c r="B3" s="336" t="s">
        <v>940</v>
      </c>
      <c r="C3" s="336"/>
      <c r="D3" s="336"/>
      <c r="E3" s="336"/>
      <c r="F3" s="336"/>
      <c r="G3" s="336"/>
      <c r="H3" s="336"/>
      <c r="I3" s="4"/>
    </row>
    <row r="4" spans="1:9" ht="26.25">
      <c r="A4" s="2"/>
      <c r="B4" s="3"/>
      <c r="C4" s="3"/>
      <c r="D4" s="3"/>
      <c r="E4" s="3"/>
      <c r="F4" s="3"/>
      <c r="G4" s="3"/>
      <c r="H4" s="3"/>
      <c r="I4" s="4"/>
    </row>
    <row r="5" spans="1:9" ht="31.5" customHeight="1" thickBot="1">
      <c r="A5" s="2"/>
      <c r="B5" s="3"/>
      <c r="C5" s="3"/>
      <c r="D5" s="3"/>
      <c r="E5" s="3"/>
      <c r="F5" s="3"/>
      <c r="G5" s="3"/>
      <c r="H5" s="3"/>
      <c r="I5" s="4"/>
    </row>
    <row r="6" spans="1:9" ht="15" customHeight="1" thickBot="1">
      <c r="A6" s="286" t="s">
        <v>1</v>
      </c>
      <c r="B6" s="5" t="s">
        <v>2</v>
      </c>
      <c r="C6" s="5" t="s">
        <v>3</v>
      </c>
      <c r="D6" s="289" t="s">
        <v>4</v>
      </c>
      <c r="E6" s="290"/>
      <c r="F6" s="281"/>
      <c r="G6" s="282"/>
      <c r="H6" s="291"/>
      <c r="I6" s="292"/>
    </row>
    <row r="7" spans="1:9" ht="15" customHeight="1" thickBot="1">
      <c r="A7" s="287"/>
      <c r="B7" s="6" t="s">
        <v>942</v>
      </c>
      <c r="C7" s="335" t="s">
        <v>941</v>
      </c>
      <c r="D7" s="289" t="s">
        <v>5</v>
      </c>
      <c r="E7" s="290"/>
      <c r="F7" s="293"/>
      <c r="G7" s="294"/>
      <c r="H7" s="295"/>
      <c r="I7" s="296"/>
    </row>
    <row r="8" spans="1:9" ht="15" customHeight="1" thickBot="1">
      <c r="A8" s="287"/>
      <c r="B8" s="7" t="s">
        <v>943</v>
      </c>
      <c r="C8" s="335" t="s">
        <v>940</v>
      </c>
      <c r="D8" s="266" t="s">
        <v>6</v>
      </c>
      <c r="E8" s="278"/>
      <c r="F8" s="279">
        <f>SUMIF(percentage_range,F7,RSP_Range)</f>
        <v>0</v>
      </c>
      <c r="G8" s="280"/>
      <c r="H8" s="279">
        <f>SUMIF(percentage_range,H6,RSP_Range)</f>
        <v>0</v>
      </c>
      <c r="I8" s="280"/>
    </row>
    <row r="9" spans="1:9" ht="15" customHeight="1" thickBot="1">
      <c r="A9" s="287"/>
      <c r="B9" s="248"/>
      <c r="C9" s="249"/>
      <c r="D9" s="266" t="s">
        <v>7</v>
      </c>
      <c r="E9" s="278"/>
      <c r="F9" s="279">
        <f>F8-(F8*F7)</f>
        <v>0</v>
      </c>
      <c r="G9" s="280"/>
      <c r="H9" s="279">
        <f>H8-(H8*H6)</f>
        <v>0</v>
      </c>
      <c r="I9" s="280"/>
    </row>
    <row r="10" spans="1:9" ht="15" customHeight="1" thickBot="1">
      <c r="A10" s="287"/>
      <c r="B10" s="248"/>
      <c r="C10" s="249"/>
      <c r="D10" s="266" t="s">
        <v>8</v>
      </c>
      <c r="E10" s="267"/>
      <c r="F10" s="268">
        <f>+'Price List'!M51</f>
        <v>0</v>
      </c>
      <c r="G10" s="269"/>
      <c r="H10" s="269"/>
      <c r="I10" s="270"/>
    </row>
    <row r="11" spans="1:9" ht="15" customHeight="1" thickBot="1">
      <c r="A11" s="287"/>
      <c r="B11" s="271"/>
      <c r="C11" s="272"/>
      <c r="D11" s="8" t="s">
        <v>9</v>
      </c>
      <c r="E11" s="9"/>
      <c r="F11" s="273">
        <f>(SUM(F9+H9))*E11</f>
        <v>0</v>
      </c>
      <c r="G11" s="274"/>
      <c r="H11" s="274"/>
      <c r="I11" s="275"/>
    </row>
    <row r="12" spans="1:9" ht="15" customHeight="1" thickBot="1">
      <c r="A12" s="287"/>
      <c r="B12" s="271"/>
      <c r="C12" s="272"/>
      <c r="D12" s="250" t="s">
        <v>10</v>
      </c>
      <c r="E12" s="251"/>
      <c r="F12" s="276">
        <f>SUM(F9+H9+F10+F11)</f>
        <v>0</v>
      </c>
      <c r="G12" s="277"/>
      <c r="H12" s="277"/>
      <c r="I12" s="267"/>
    </row>
    <row r="13" spans="1:9" ht="15" customHeight="1" thickBot="1">
      <c r="A13" s="287"/>
      <c r="B13" s="248"/>
      <c r="C13" s="249"/>
      <c r="D13" s="250" t="s">
        <v>11</v>
      </c>
      <c r="E13" s="251"/>
      <c r="F13" s="252">
        <f>+'Price List'!J1093</f>
        <v>0</v>
      </c>
      <c r="G13" s="252"/>
      <c r="H13" s="253"/>
      <c r="I13" s="254"/>
    </row>
    <row r="14" spans="1:9" ht="15" customHeight="1" thickBot="1">
      <c r="A14" s="287"/>
      <c r="B14" s="255"/>
      <c r="C14" s="256"/>
      <c r="D14" s="10" t="s">
        <v>12</v>
      </c>
      <c r="E14" s="257"/>
      <c r="F14" s="258"/>
      <c r="G14" s="259"/>
      <c r="H14" s="260" t="s">
        <v>13</v>
      </c>
      <c r="I14" s="262"/>
    </row>
    <row r="15" spans="1:9" ht="15" customHeight="1" thickBot="1">
      <c r="A15" s="288"/>
      <c r="B15" s="264"/>
      <c r="C15" s="265"/>
      <c r="D15" s="10" t="s">
        <v>14</v>
      </c>
      <c r="E15" s="257"/>
      <c r="F15" s="258"/>
      <c r="G15" s="259"/>
      <c r="H15" s="261"/>
      <c r="I15" s="263"/>
    </row>
    <row r="16" spans="1:9" ht="12.75">
      <c r="A16" s="246" t="s">
        <v>15</v>
      </c>
      <c r="B16" s="247"/>
      <c r="C16" s="247"/>
      <c r="D16" s="247"/>
      <c r="E16" s="247"/>
      <c r="F16" s="247"/>
      <c r="G16" s="247"/>
      <c r="H16" s="247"/>
      <c r="I16" s="247"/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</sheetData>
  <sheetProtection selectLockedCells="1"/>
  <mergeCells count="35">
    <mergeCell ref="B2:H2"/>
    <mergeCell ref="B3:H3"/>
    <mergeCell ref="F6:G6"/>
    <mergeCell ref="A1:I1"/>
    <mergeCell ref="A6:A15"/>
    <mergeCell ref="D6:E6"/>
    <mergeCell ref="H6:I6"/>
    <mergeCell ref="D7:E7"/>
    <mergeCell ref="F7:G7"/>
    <mergeCell ref="H7:I7"/>
    <mergeCell ref="D8:E8"/>
    <mergeCell ref="F8:G8"/>
    <mergeCell ref="H8:I8"/>
    <mergeCell ref="B9:C9"/>
    <mergeCell ref="D9:E9"/>
    <mergeCell ref="F9:G9"/>
    <mergeCell ref="H9:I9"/>
    <mergeCell ref="B10:C10"/>
    <mergeCell ref="D10:E10"/>
    <mergeCell ref="F10:I10"/>
    <mergeCell ref="B11:C11"/>
    <mergeCell ref="F11:I11"/>
    <mergeCell ref="B12:C12"/>
    <mergeCell ref="D12:E12"/>
    <mergeCell ref="F12:I12"/>
    <mergeCell ref="A16:I16"/>
    <mergeCell ref="B13:C13"/>
    <mergeCell ref="D13:E13"/>
    <mergeCell ref="F13:I13"/>
    <mergeCell ref="B14:C14"/>
    <mergeCell ref="E14:G14"/>
    <mergeCell ref="H14:H15"/>
    <mergeCell ref="I14:I15"/>
    <mergeCell ref="B15:C15"/>
    <mergeCell ref="E15:G15"/>
  </mergeCells>
  <hyperlinks>
    <hyperlink ref="B7" r:id="rId1" display="sales@sure.uk.com"/>
    <hyperlink ref="C7" r:id="rId2" display="johnellis@shopequip.co.uk"/>
    <hyperlink ref="C8" r:id="rId3" display="www.shopequip.co.uk"/>
    <hyperlink ref="B3" r:id="rId4" display="www.shopequip.co.uk"/>
  </hyperlinks>
  <printOptions/>
  <pageMargins left="0.7" right="0.7" top="0.75" bottom="0.75" header="0.3" footer="0.3"/>
  <pageSetup horizontalDpi="1200" verticalDpi="1200" orientation="portrait" paperSize="9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3"/>
  <sheetViews>
    <sheetView showRowColHeaders="0" showZeros="0" zoomScalePageLayoutView="0" workbookViewId="0" topLeftCell="A1">
      <pane ySplit="10" topLeftCell="A11" activePane="bottomLeft" state="frozen"/>
      <selection pane="topLeft" activeCell="A1" sqref="A1"/>
      <selection pane="bottomLeft" activeCell="E14" sqref="E14"/>
    </sheetView>
  </sheetViews>
  <sheetFormatPr defaultColWidth="9.140625" defaultRowHeight="15"/>
  <cols>
    <col min="1" max="1" width="17.421875" style="23" customWidth="1"/>
    <col min="2" max="2" width="25.140625" style="23" customWidth="1"/>
    <col min="3" max="3" width="28.57421875" style="23" customWidth="1"/>
    <col min="4" max="4" width="15.00390625" style="23" bestFit="1" customWidth="1"/>
    <col min="5" max="9" width="8.7109375" style="23" customWidth="1"/>
    <col min="10" max="10" width="9.57421875" style="29" customWidth="1"/>
    <col min="11" max="11" width="10.28125" style="23" hidden="1" customWidth="1"/>
    <col min="12" max="12" width="10.57421875" style="24" hidden="1" customWidth="1"/>
    <col min="13" max="16384" width="9.140625" style="23" customWidth="1"/>
  </cols>
  <sheetData>
    <row r="1" spans="1:10" ht="12.75" customHeight="1">
      <c r="A1" s="331" t="s">
        <v>15</v>
      </c>
      <c r="B1" s="332"/>
      <c r="C1" s="332"/>
      <c r="D1" s="332"/>
      <c r="E1" s="332"/>
      <c r="F1" s="332"/>
      <c r="G1" s="332"/>
      <c r="H1" s="332"/>
      <c r="I1" s="332"/>
      <c r="J1" s="333"/>
    </row>
    <row r="2" spans="1:10" ht="12.75" customHeight="1">
      <c r="A2" s="11"/>
      <c r="B2" s="12"/>
      <c r="C2" s="12"/>
      <c r="D2" s="13"/>
      <c r="E2" s="14"/>
      <c r="F2" s="14"/>
      <c r="G2" s="14"/>
      <c r="H2" s="15"/>
      <c r="I2" s="15"/>
      <c r="J2" s="16"/>
    </row>
    <row r="3" spans="1:10" ht="12.75" customHeight="1">
      <c r="A3" s="11"/>
      <c r="B3" s="12"/>
      <c r="C3" s="12"/>
      <c r="D3" s="13"/>
      <c r="E3" s="14"/>
      <c r="F3" s="14"/>
      <c r="G3" s="14"/>
      <c r="H3" s="15"/>
      <c r="I3" s="15"/>
      <c r="J3" s="16"/>
    </row>
    <row r="4" spans="1:10" ht="12.75" customHeight="1">
      <c r="A4" s="11"/>
      <c r="B4" s="12"/>
      <c r="C4" s="12"/>
      <c r="D4" s="13"/>
      <c r="E4" s="14"/>
      <c r="F4" s="14"/>
      <c r="G4" s="14"/>
      <c r="H4" s="15"/>
      <c r="I4" s="15"/>
      <c r="J4" s="16"/>
    </row>
    <row r="5" spans="1:10" ht="12.75" customHeight="1">
      <c r="A5" s="11"/>
      <c r="B5" s="12"/>
      <c r="C5" s="12"/>
      <c r="D5" s="13"/>
      <c r="E5" s="14"/>
      <c r="F5" s="14"/>
      <c r="G5" s="14"/>
      <c r="H5" s="15"/>
      <c r="I5" s="15"/>
      <c r="J5" s="16"/>
    </row>
    <row r="6" spans="1:10" ht="12.75" customHeight="1">
      <c r="A6" s="11"/>
      <c r="B6" s="12"/>
      <c r="C6" s="12"/>
      <c r="D6" s="13"/>
      <c r="E6" s="14"/>
      <c r="F6" s="14"/>
      <c r="G6" s="14"/>
      <c r="H6" s="15"/>
      <c r="I6" s="15"/>
      <c r="J6" s="16"/>
    </row>
    <row r="7" spans="1:10" ht="12.75" customHeight="1">
      <c r="A7" s="11"/>
      <c r="B7" s="12"/>
      <c r="C7" s="12"/>
      <c r="D7" s="13"/>
      <c r="E7" s="14"/>
      <c r="F7" s="14"/>
      <c r="G7" s="14"/>
      <c r="H7" s="15"/>
      <c r="I7" s="15"/>
      <c r="J7" s="16"/>
    </row>
    <row r="8" spans="1:10" ht="12.75" customHeight="1">
      <c r="A8" s="11"/>
      <c r="B8" s="12"/>
      <c r="C8" s="12"/>
      <c r="D8" s="13"/>
      <c r="E8" s="14"/>
      <c r="F8" s="14"/>
      <c r="G8" s="14"/>
      <c r="H8" s="15"/>
      <c r="I8" s="15"/>
      <c r="J8" s="16"/>
    </row>
    <row r="9" spans="1:10" ht="12.75" customHeight="1" thickBot="1">
      <c r="A9" s="17"/>
      <c r="B9" s="18"/>
      <c r="C9" s="18"/>
      <c r="D9" s="19"/>
      <c r="E9" s="20"/>
      <c r="F9" s="20"/>
      <c r="G9" s="20"/>
      <c r="H9" s="21"/>
      <c r="I9" s="21"/>
      <c r="J9" s="22"/>
    </row>
    <row r="10" spans="1:12" ht="15.75" customHeight="1" thickBot="1">
      <c r="A10" s="25" t="s">
        <v>16</v>
      </c>
      <c r="B10" s="334" t="s">
        <v>17</v>
      </c>
      <c r="C10" s="334"/>
      <c r="D10" s="334"/>
      <c r="E10" s="26" t="s">
        <v>18</v>
      </c>
      <c r="F10" s="27" t="s">
        <v>19</v>
      </c>
      <c r="G10" s="27" t="s">
        <v>20</v>
      </c>
      <c r="H10" s="28" t="s">
        <v>21</v>
      </c>
      <c r="I10" s="28" t="s">
        <v>22</v>
      </c>
      <c r="J10" s="239" t="s">
        <v>23</v>
      </c>
      <c r="K10" s="29" t="s">
        <v>24</v>
      </c>
      <c r="L10" s="24" t="s">
        <v>25</v>
      </c>
    </row>
    <row r="11" spans="1:12" ht="12.75">
      <c r="A11" s="30"/>
      <c r="B11" s="305"/>
      <c r="C11" s="305"/>
      <c r="D11" s="225"/>
      <c r="E11" s="31"/>
      <c r="F11" s="32"/>
      <c r="G11" s="32"/>
      <c r="H11" s="32"/>
      <c r="I11" s="32"/>
      <c r="J11" s="33"/>
      <c r="K11" s="29"/>
      <c r="L11" s="24">
        <f>E11*K11</f>
        <v>0</v>
      </c>
    </row>
    <row r="12" spans="1:11" ht="12.75">
      <c r="A12" s="176" t="s">
        <v>939</v>
      </c>
      <c r="B12" s="177"/>
      <c r="C12" s="177"/>
      <c r="D12" s="178"/>
      <c r="E12" s="178"/>
      <c r="F12" s="179"/>
      <c r="G12" s="179"/>
      <c r="H12" s="180"/>
      <c r="I12" s="180"/>
      <c r="J12" s="181"/>
      <c r="K12" s="29"/>
    </row>
    <row r="13" spans="1:11" ht="12.75">
      <c r="A13" s="34"/>
      <c r="B13" s="35"/>
      <c r="C13" s="176" t="s">
        <v>26</v>
      </c>
      <c r="D13" s="35"/>
      <c r="E13" s="36">
        <v>1</v>
      </c>
      <c r="F13" s="35"/>
      <c r="G13" s="35"/>
      <c r="H13" s="35"/>
      <c r="I13" s="35"/>
      <c r="J13" s="37"/>
      <c r="K13" s="29"/>
    </row>
    <row r="14" spans="1:12" ht="12.75">
      <c r="A14" s="38">
        <v>1170024</v>
      </c>
      <c r="B14" s="236" t="s">
        <v>27</v>
      </c>
      <c r="C14" s="39"/>
      <c r="D14" s="236" t="s">
        <v>28</v>
      </c>
      <c r="E14" s="40"/>
      <c r="F14" s="41">
        <v>19.26</v>
      </c>
      <c r="G14" s="42">
        <f>+'Front Sheet'!$H$6</f>
        <v>0</v>
      </c>
      <c r="H14" s="43">
        <f aca="true" t="shared" si="0" ref="H14:H25">+F14-(F14*G14)</f>
        <v>19.26</v>
      </c>
      <c r="I14" s="43">
        <f aca="true" t="shared" si="1" ref="I14:I25">+F14*E14</f>
        <v>0</v>
      </c>
      <c r="J14" s="44">
        <f aca="true" t="shared" si="2" ref="J14:J25">+E14*H14</f>
        <v>0</v>
      </c>
      <c r="K14" s="45">
        <v>3.1</v>
      </c>
      <c r="L14" s="46">
        <f aca="true" t="shared" si="3" ref="L14:L60">E14*K14</f>
        <v>0</v>
      </c>
    </row>
    <row r="15" spans="1:12" ht="12.75">
      <c r="A15" s="38">
        <v>1170124</v>
      </c>
      <c r="B15" s="236" t="s">
        <v>27</v>
      </c>
      <c r="C15" s="39"/>
      <c r="D15" s="236" t="s">
        <v>29</v>
      </c>
      <c r="E15" s="40"/>
      <c r="F15" s="41">
        <v>19.26</v>
      </c>
      <c r="G15" s="42">
        <f>+'Front Sheet'!$H$6</f>
        <v>0</v>
      </c>
      <c r="H15" s="43">
        <f t="shared" si="0"/>
        <v>19.26</v>
      </c>
      <c r="I15" s="43">
        <f t="shared" si="1"/>
        <v>0</v>
      </c>
      <c r="J15" s="44">
        <f t="shared" si="2"/>
        <v>0</v>
      </c>
      <c r="K15" s="45">
        <v>3.6</v>
      </c>
      <c r="L15" s="46">
        <f t="shared" si="3"/>
        <v>0</v>
      </c>
    </row>
    <row r="16" spans="1:12" ht="12.75">
      <c r="A16" s="38">
        <v>1170224</v>
      </c>
      <c r="B16" s="236" t="s">
        <v>27</v>
      </c>
      <c r="C16" s="39"/>
      <c r="D16" s="236" t="s">
        <v>30</v>
      </c>
      <c r="E16" s="40"/>
      <c r="F16" s="41">
        <v>20.88</v>
      </c>
      <c r="G16" s="42">
        <f>+'Front Sheet'!$H$6</f>
        <v>0</v>
      </c>
      <c r="H16" s="43">
        <f t="shared" si="0"/>
        <v>20.88</v>
      </c>
      <c r="I16" s="43">
        <f t="shared" si="1"/>
        <v>0</v>
      </c>
      <c r="J16" s="44">
        <f t="shared" si="2"/>
        <v>0</v>
      </c>
      <c r="K16" s="45">
        <v>4.32</v>
      </c>
      <c r="L16" s="46">
        <f t="shared" si="3"/>
        <v>0</v>
      </c>
    </row>
    <row r="17" spans="1:12" ht="12.75">
      <c r="A17" s="38">
        <v>1170324</v>
      </c>
      <c r="B17" s="236" t="s">
        <v>27</v>
      </c>
      <c r="C17" s="39"/>
      <c r="D17" s="236" t="s">
        <v>31</v>
      </c>
      <c r="E17" s="40"/>
      <c r="F17" s="41">
        <v>21.82</v>
      </c>
      <c r="G17" s="42">
        <f>+'Front Sheet'!$H$6</f>
        <v>0</v>
      </c>
      <c r="H17" s="43">
        <f t="shared" si="0"/>
        <v>21.82</v>
      </c>
      <c r="I17" s="43">
        <f t="shared" si="1"/>
        <v>0</v>
      </c>
      <c r="J17" s="44">
        <f t="shared" si="2"/>
        <v>0</v>
      </c>
      <c r="K17" s="45">
        <v>4.89</v>
      </c>
      <c r="L17" s="46">
        <f t="shared" si="3"/>
        <v>0</v>
      </c>
    </row>
    <row r="18" spans="1:12" ht="12.75">
      <c r="A18" s="38">
        <v>1101124</v>
      </c>
      <c r="B18" s="236" t="s">
        <v>27</v>
      </c>
      <c r="C18" s="39"/>
      <c r="D18" s="236" t="s">
        <v>32</v>
      </c>
      <c r="E18" s="40"/>
      <c r="F18" s="41">
        <v>23.12</v>
      </c>
      <c r="G18" s="42">
        <f>+'Front Sheet'!$H$6</f>
        <v>0</v>
      </c>
      <c r="H18" s="43">
        <f t="shared" si="0"/>
        <v>23.12</v>
      </c>
      <c r="I18" s="43">
        <f t="shared" si="1"/>
        <v>0</v>
      </c>
      <c r="J18" s="44">
        <f t="shared" si="2"/>
        <v>0</v>
      </c>
      <c r="K18" s="45">
        <v>5.5</v>
      </c>
      <c r="L18" s="46">
        <f t="shared" si="3"/>
        <v>0</v>
      </c>
    </row>
    <row r="19" spans="1:12" ht="12.75">
      <c r="A19" s="38">
        <v>1101224</v>
      </c>
      <c r="B19" s="236" t="s">
        <v>27</v>
      </c>
      <c r="C19" s="39"/>
      <c r="D19" s="236" t="s">
        <v>33</v>
      </c>
      <c r="E19" s="40"/>
      <c r="F19" s="41">
        <v>23.66</v>
      </c>
      <c r="G19" s="42">
        <f>+'Front Sheet'!$H$6</f>
        <v>0</v>
      </c>
      <c r="H19" s="43">
        <f t="shared" si="0"/>
        <v>23.66</v>
      </c>
      <c r="I19" s="43">
        <f t="shared" si="1"/>
        <v>0</v>
      </c>
      <c r="J19" s="44">
        <f t="shared" si="2"/>
        <v>0</v>
      </c>
      <c r="K19" s="45">
        <v>6.14</v>
      </c>
      <c r="L19" s="46">
        <f t="shared" si="3"/>
        <v>0</v>
      </c>
    </row>
    <row r="20" spans="1:12" ht="12.75">
      <c r="A20" s="38">
        <v>1112624</v>
      </c>
      <c r="B20" s="236" t="s">
        <v>27</v>
      </c>
      <c r="C20" s="39"/>
      <c r="D20" s="236" t="s">
        <v>34</v>
      </c>
      <c r="E20" s="40"/>
      <c r="F20" s="41">
        <v>24.82</v>
      </c>
      <c r="G20" s="42">
        <f>+'Front Sheet'!$H$6</f>
        <v>0</v>
      </c>
      <c r="H20" s="43">
        <f t="shared" si="0"/>
        <v>24.82</v>
      </c>
      <c r="I20" s="43">
        <f t="shared" si="1"/>
        <v>0</v>
      </c>
      <c r="J20" s="44">
        <f t="shared" si="2"/>
        <v>0</v>
      </c>
      <c r="K20" s="45">
        <v>6.45</v>
      </c>
      <c r="L20" s="46">
        <f t="shared" si="3"/>
        <v>0</v>
      </c>
    </row>
    <row r="21" spans="1:12" ht="12.75">
      <c r="A21" s="38">
        <v>1101324</v>
      </c>
      <c r="B21" s="236" t="s">
        <v>27</v>
      </c>
      <c r="C21" s="39"/>
      <c r="D21" s="236" t="s">
        <v>35</v>
      </c>
      <c r="E21" s="40"/>
      <c r="F21" s="41">
        <v>26</v>
      </c>
      <c r="G21" s="42">
        <f>+'Front Sheet'!$H$6</f>
        <v>0</v>
      </c>
      <c r="H21" s="43">
        <f t="shared" si="0"/>
        <v>26</v>
      </c>
      <c r="I21" s="43">
        <f t="shared" si="1"/>
        <v>0</v>
      </c>
      <c r="J21" s="44">
        <f t="shared" si="2"/>
        <v>0</v>
      </c>
      <c r="K21" s="45">
        <v>6.67</v>
      </c>
      <c r="L21" s="46">
        <f t="shared" si="3"/>
        <v>0</v>
      </c>
    </row>
    <row r="22" spans="1:12" ht="12.75">
      <c r="A22" s="38">
        <v>1170524</v>
      </c>
      <c r="B22" s="236" t="s">
        <v>27</v>
      </c>
      <c r="C22" s="39"/>
      <c r="D22" s="236" t="s">
        <v>36</v>
      </c>
      <c r="E22" s="40"/>
      <c r="F22" s="41">
        <v>30.84</v>
      </c>
      <c r="G22" s="42">
        <f>+'Front Sheet'!$H$6</f>
        <v>0</v>
      </c>
      <c r="H22" s="43">
        <f t="shared" si="0"/>
        <v>30.84</v>
      </c>
      <c r="I22" s="43">
        <f t="shared" si="1"/>
        <v>0</v>
      </c>
      <c r="J22" s="44">
        <f t="shared" si="2"/>
        <v>0</v>
      </c>
      <c r="K22" s="45">
        <v>7.26</v>
      </c>
      <c r="L22" s="46">
        <f t="shared" si="3"/>
        <v>0</v>
      </c>
    </row>
    <row r="23" spans="1:12" ht="12.75">
      <c r="A23" s="38">
        <v>1170624</v>
      </c>
      <c r="B23" s="236" t="s">
        <v>27</v>
      </c>
      <c r="C23" s="39"/>
      <c r="D23" s="236" t="s">
        <v>37</v>
      </c>
      <c r="E23" s="40"/>
      <c r="F23" s="41">
        <v>34.02</v>
      </c>
      <c r="G23" s="42">
        <f>+'Front Sheet'!$H$6</f>
        <v>0</v>
      </c>
      <c r="H23" s="43">
        <f t="shared" si="0"/>
        <v>34.02</v>
      </c>
      <c r="I23" s="43">
        <f t="shared" si="1"/>
        <v>0</v>
      </c>
      <c r="J23" s="44">
        <f t="shared" si="2"/>
        <v>0</v>
      </c>
      <c r="K23" s="45">
        <v>7.93</v>
      </c>
      <c r="L23" s="46">
        <f t="shared" si="3"/>
        <v>0</v>
      </c>
    </row>
    <row r="24" spans="1:12" ht="12.75">
      <c r="A24" s="38">
        <v>1170824</v>
      </c>
      <c r="B24" s="236" t="s">
        <v>27</v>
      </c>
      <c r="C24" s="39"/>
      <c r="D24" s="236" t="s">
        <v>38</v>
      </c>
      <c r="E24" s="40"/>
      <c r="F24" s="41">
        <v>40.68</v>
      </c>
      <c r="G24" s="42">
        <f>+'Front Sheet'!$H$6</f>
        <v>0</v>
      </c>
      <c r="H24" s="43">
        <f t="shared" si="0"/>
        <v>40.68</v>
      </c>
      <c r="I24" s="43">
        <f t="shared" si="1"/>
        <v>0</v>
      </c>
      <c r="J24" s="44">
        <f t="shared" si="2"/>
        <v>0</v>
      </c>
      <c r="K24" s="45">
        <v>8.67</v>
      </c>
      <c r="L24" s="46">
        <f t="shared" si="3"/>
        <v>0</v>
      </c>
    </row>
    <row r="25" spans="1:12" ht="12.75">
      <c r="A25" s="38">
        <v>1170724</v>
      </c>
      <c r="B25" s="236" t="s">
        <v>27</v>
      </c>
      <c r="C25" s="39"/>
      <c r="D25" s="236" t="s">
        <v>39</v>
      </c>
      <c r="E25" s="40"/>
      <c r="F25" s="41">
        <v>42.92</v>
      </c>
      <c r="G25" s="42">
        <f>+'Front Sheet'!$H$6</f>
        <v>0</v>
      </c>
      <c r="H25" s="43">
        <f t="shared" si="0"/>
        <v>42.92</v>
      </c>
      <c r="I25" s="43">
        <f t="shared" si="1"/>
        <v>0</v>
      </c>
      <c r="J25" s="44">
        <f t="shared" si="2"/>
        <v>0</v>
      </c>
      <c r="K25" s="45">
        <v>9.14</v>
      </c>
      <c r="L25" s="46">
        <f t="shared" si="3"/>
        <v>0</v>
      </c>
    </row>
    <row r="26" spans="1:12" ht="12.75">
      <c r="A26" s="47"/>
      <c r="B26" s="305"/>
      <c r="C26" s="305"/>
      <c r="D26" s="48"/>
      <c r="E26" s="35"/>
      <c r="F26" s="49"/>
      <c r="G26" s="186"/>
      <c r="H26" s="32"/>
      <c r="I26" s="32"/>
      <c r="J26" s="33"/>
      <c r="K26" s="29"/>
      <c r="L26" s="24">
        <f t="shared" si="3"/>
        <v>0</v>
      </c>
    </row>
    <row r="27" spans="1:12" ht="12.75">
      <c r="A27" s="38">
        <v>1101724</v>
      </c>
      <c r="B27" s="236" t="s">
        <v>40</v>
      </c>
      <c r="C27" s="39"/>
      <c r="D27" s="236" t="s">
        <v>30</v>
      </c>
      <c r="E27" s="40"/>
      <c r="F27" s="41">
        <v>21.3</v>
      </c>
      <c r="G27" s="42">
        <f>+'Front Sheet'!$H$6</f>
        <v>0</v>
      </c>
      <c r="H27" s="43">
        <f aca="true" t="shared" si="4" ref="H27:H36">+F27-(F27*G27)</f>
        <v>21.3</v>
      </c>
      <c r="I27" s="43">
        <f>+F27*E27</f>
        <v>0</v>
      </c>
      <c r="J27" s="44">
        <f>+E27*H27</f>
        <v>0</v>
      </c>
      <c r="K27" s="45">
        <v>5.15</v>
      </c>
      <c r="L27" s="46">
        <f t="shared" si="3"/>
        <v>0</v>
      </c>
    </row>
    <row r="28" spans="1:12" ht="12.75">
      <c r="A28" s="38">
        <v>1101824</v>
      </c>
      <c r="B28" s="236" t="s">
        <v>40</v>
      </c>
      <c r="C28" s="39"/>
      <c r="D28" s="236" t="s">
        <v>31</v>
      </c>
      <c r="E28" s="40"/>
      <c r="F28" s="41">
        <v>21.92</v>
      </c>
      <c r="G28" s="42">
        <f>+'Front Sheet'!$H$6</f>
        <v>0</v>
      </c>
      <c r="H28" s="43">
        <f t="shared" si="4"/>
        <v>21.92</v>
      </c>
      <c r="I28" s="43">
        <f aca="true" t="shared" si="5" ref="I28:I36">+F28*E28</f>
        <v>0</v>
      </c>
      <c r="J28" s="44">
        <f aca="true" t="shared" si="6" ref="J28:J36">+E28*H28</f>
        <v>0</v>
      </c>
      <c r="K28" s="45">
        <v>5.96</v>
      </c>
      <c r="L28" s="46">
        <f t="shared" si="3"/>
        <v>0</v>
      </c>
    </row>
    <row r="29" spans="1:12" ht="12.75">
      <c r="A29" s="38">
        <v>1101924</v>
      </c>
      <c r="B29" s="236" t="s">
        <v>40</v>
      </c>
      <c r="C29" s="39"/>
      <c r="D29" s="236" t="s">
        <v>32</v>
      </c>
      <c r="E29" s="40"/>
      <c r="F29" s="41">
        <v>22.7</v>
      </c>
      <c r="G29" s="42">
        <f>+'Front Sheet'!$H$6</f>
        <v>0</v>
      </c>
      <c r="H29" s="43">
        <f t="shared" si="4"/>
        <v>22.7</v>
      </c>
      <c r="I29" s="43">
        <f t="shared" si="5"/>
        <v>0</v>
      </c>
      <c r="J29" s="44">
        <f t="shared" si="6"/>
        <v>0</v>
      </c>
      <c r="K29" s="45">
        <v>6.77</v>
      </c>
      <c r="L29" s="46">
        <f t="shared" si="3"/>
        <v>0</v>
      </c>
    </row>
    <row r="30" spans="1:12" ht="12.75">
      <c r="A30" s="38">
        <v>1102024</v>
      </c>
      <c r="B30" s="236" t="s">
        <v>40</v>
      </c>
      <c r="C30" s="39"/>
      <c r="D30" s="236" t="s">
        <v>33</v>
      </c>
      <c r="E30" s="40"/>
      <c r="F30" s="41">
        <v>24.82</v>
      </c>
      <c r="G30" s="42">
        <f>+'Front Sheet'!$H$6</f>
        <v>0</v>
      </c>
      <c r="H30" s="43">
        <f t="shared" si="4"/>
        <v>24.82</v>
      </c>
      <c r="I30" s="43">
        <f t="shared" si="5"/>
        <v>0</v>
      </c>
      <c r="J30" s="44">
        <f t="shared" si="6"/>
        <v>0</v>
      </c>
      <c r="K30" s="45">
        <v>7.58</v>
      </c>
      <c r="L30" s="46">
        <f t="shared" si="3"/>
        <v>0</v>
      </c>
    </row>
    <row r="31" spans="1:12" ht="12.75">
      <c r="A31" s="50">
        <v>111526240</v>
      </c>
      <c r="B31" s="236" t="s">
        <v>40</v>
      </c>
      <c r="C31" s="39"/>
      <c r="D31" s="236" t="s">
        <v>34</v>
      </c>
      <c r="E31" s="40"/>
      <c r="F31" s="41">
        <v>26.54</v>
      </c>
      <c r="G31" s="42">
        <f>+'Front Sheet'!$H$6</f>
        <v>0</v>
      </c>
      <c r="H31" s="43">
        <f t="shared" si="4"/>
        <v>26.54</v>
      </c>
      <c r="I31" s="43">
        <f t="shared" si="5"/>
        <v>0</v>
      </c>
      <c r="J31" s="44">
        <f t="shared" si="6"/>
        <v>0</v>
      </c>
      <c r="K31" s="45">
        <v>8.2</v>
      </c>
      <c r="L31" s="46">
        <f t="shared" si="3"/>
        <v>0</v>
      </c>
    </row>
    <row r="32" spans="1:12" ht="12.75">
      <c r="A32" s="38">
        <v>1102124</v>
      </c>
      <c r="B32" s="236" t="s">
        <v>40</v>
      </c>
      <c r="C32" s="51"/>
      <c r="D32" s="236" t="s">
        <v>35</v>
      </c>
      <c r="E32" s="40"/>
      <c r="F32" s="41">
        <v>28.28</v>
      </c>
      <c r="G32" s="42">
        <f>+'Front Sheet'!$H$6</f>
        <v>0</v>
      </c>
      <c r="H32" s="43">
        <f t="shared" si="4"/>
        <v>28.28</v>
      </c>
      <c r="I32" s="43">
        <f t="shared" si="5"/>
        <v>0</v>
      </c>
      <c r="J32" s="44">
        <f t="shared" si="6"/>
        <v>0</v>
      </c>
      <c r="K32" s="45">
        <v>8.2</v>
      </c>
      <c r="L32" s="46">
        <f t="shared" si="3"/>
        <v>0</v>
      </c>
    </row>
    <row r="33" spans="1:12" ht="12.75">
      <c r="A33" s="38">
        <v>1176524</v>
      </c>
      <c r="B33" s="236" t="s">
        <v>40</v>
      </c>
      <c r="C33" s="39"/>
      <c r="D33" s="236" t="s">
        <v>36</v>
      </c>
      <c r="E33" s="40"/>
      <c r="F33" s="41">
        <v>34.02</v>
      </c>
      <c r="G33" s="42">
        <f>+'Front Sheet'!$H$6</f>
        <v>0</v>
      </c>
      <c r="H33" s="43">
        <f t="shared" si="4"/>
        <v>34.02</v>
      </c>
      <c r="I33" s="43">
        <f t="shared" si="5"/>
        <v>0</v>
      </c>
      <c r="J33" s="44">
        <f t="shared" si="6"/>
        <v>0</v>
      </c>
      <c r="K33" s="45">
        <v>8.96</v>
      </c>
      <c r="L33" s="46">
        <f t="shared" si="3"/>
        <v>0</v>
      </c>
    </row>
    <row r="34" spans="1:12" ht="12.75">
      <c r="A34" s="38">
        <v>1176624</v>
      </c>
      <c r="B34" s="236" t="s">
        <v>40</v>
      </c>
      <c r="C34" s="39"/>
      <c r="D34" s="236" t="s">
        <v>37</v>
      </c>
      <c r="E34" s="40"/>
      <c r="F34" s="41">
        <v>37.34</v>
      </c>
      <c r="G34" s="42">
        <f>+'Front Sheet'!$H$6</f>
        <v>0</v>
      </c>
      <c r="H34" s="43">
        <f t="shared" si="4"/>
        <v>37.34</v>
      </c>
      <c r="I34" s="43">
        <f t="shared" si="5"/>
        <v>0</v>
      </c>
      <c r="J34" s="44">
        <f t="shared" si="6"/>
        <v>0</v>
      </c>
      <c r="K34" s="45">
        <v>9.75</v>
      </c>
      <c r="L34" s="46">
        <f t="shared" si="3"/>
        <v>0</v>
      </c>
    </row>
    <row r="35" spans="1:12" ht="12.75">
      <c r="A35" s="38">
        <v>1176724</v>
      </c>
      <c r="B35" s="236" t="s">
        <v>40</v>
      </c>
      <c r="C35" s="39"/>
      <c r="D35" s="236" t="s">
        <v>38</v>
      </c>
      <c r="E35" s="40"/>
      <c r="F35" s="41">
        <v>42.92</v>
      </c>
      <c r="G35" s="42">
        <f>+'Front Sheet'!$H$6</f>
        <v>0</v>
      </c>
      <c r="H35" s="43">
        <f t="shared" si="4"/>
        <v>42.92</v>
      </c>
      <c r="I35" s="43">
        <f t="shared" si="5"/>
        <v>0</v>
      </c>
      <c r="J35" s="44">
        <f t="shared" si="6"/>
        <v>0</v>
      </c>
      <c r="K35" s="45">
        <v>10.6</v>
      </c>
      <c r="L35" s="46">
        <f t="shared" si="3"/>
        <v>0</v>
      </c>
    </row>
    <row r="36" spans="1:12" ht="12.75">
      <c r="A36" s="38">
        <v>1176824</v>
      </c>
      <c r="B36" s="236" t="s">
        <v>40</v>
      </c>
      <c r="C36" s="39"/>
      <c r="D36" s="236" t="s">
        <v>39</v>
      </c>
      <c r="E36" s="40"/>
      <c r="F36" s="41">
        <v>52.76</v>
      </c>
      <c r="G36" s="42">
        <f>+'Front Sheet'!$H$6</f>
        <v>0</v>
      </c>
      <c r="H36" s="43">
        <f t="shared" si="4"/>
        <v>52.76</v>
      </c>
      <c r="I36" s="43">
        <f t="shared" si="5"/>
        <v>0</v>
      </c>
      <c r="J36" s="44">
        <f t="shared" si="6"/>
        <v>0</v>
      </c>
      <c r="K36" s="45">
        <v>11.45</v>
      </c>
      <c r="L36" s="46">
        <f t="shared" si="3"/>
        <v>0</v>
      </c>
    </row>
    <row r="37" spans="1:12" ht="12.75">
      <c r="A37" s="47"/>
      <c r="B37" s="305"/>
      <c r="C37" s="305"/>
      <c r="D37" s="48"/>
      <c r="E37" s="35"/>
      <c r="F37" s="49"/>
      <c r="G37" s="186"/>
      <c r="H37" s="32"/>
      <c r="I37" s="32"/>
      <c r="J37" s="33"/>
      <c r="K37" s="29"/>
      <c r="L37" s="24">
        <f t="shared" si="3"/>
        <v>0</v>
      </c>
    </row>
    <row r="38" spans="1:12" ht="12.75">
      <c r="A38" s="38">
        <v>1326724</v>
      </c>
      <c r="B38" s="53" t="s">
        <v>41</v>
      </c>
      <c r="C38" s="54"/>
      <c r="D38" s="236" t="s">
        <v>32</v>
      </c>
      <c r="E38" s="40"/>
      <c r="F38" s="41">
        <v>30.2</v>
      </c>
      <c r="G38" s="42">
        <f>+'Front Sheet'!$H$6</f>
        <v>0</v>
      </c>
      <c r="H38" s="43">
        <f>+F38-(F38*G38)</f>
        <v>30.2</v>
      </c>
      <c r="I38" s="43">
        <f>+F38*E38</f>
        <v>0</v>
      </c>
      <c r="J38" s="44">
        <f>+E38*H38</f>
        <v>0</v>
      </c>
      <c r="K38" s="45">
        <v>9.5</v>
      </c>
      <c r="L38" s="46">
        <f t="shared" si="3"/>
        <v>0</v>
      </c>
    </row>
    <row r="39" spans="1:12" ht="12.75">
      <c r="A39" s="55">
        <v>113269240</v>
      </c>
      <c r="B39" s="53" t="s">
        <v>41</v>
      </c>
      <c r="C39" s="54"/>
      <c r="D39" s="236" t="s">
        <v>35</v>
      </c>
      <c r="E39" s="40"/>
      <c r="F39" s="41">
        <v>38.82</v>
      </c>
      <c r="G39" s="42">
        <f>+'Front Sheet'!$H$6</f>
        <v>0</v>
      </c>
      <c r="H39" s="43">
        <f>+F39-(F39*G39)</f>
        <v>38.82</v>
      </c>
      <c r="I39" s="43">
        <f>+F39*E39</f>
        <v>0</v>
      </c>
      <c r="J39" s="44">
        <f>+E39*H39</f>
        <v>0</v>
      </c>
      <c r="K39" s="45">
        <v>9.5</v>
      </c>
      <c r="L39" s="46">
        <f t="shared" si="3"/>
        <v>0</v>
      </c>
    </row>
    <row r="40" spans="1:12" ht="12.75">
      <c r="A40" s="55">
        <v>113270240</v>
      </c>
      <c r="B40" s="53" t="s">
        <v>41</v>
      </c>
      <c r="C40" s="54"/>
      <c r="D40" s="236" t="s">
        <v>36</v>
      </c>
      <c r="E40" s="40"/>
      <c r="F40" s="41">
        <v>50.52</v>
      </c>
      <c r="G40" s="42">
        <f>+'Front Sheet'!$H$6</f>
        <v>0</v>
      </c>
      <c r="H40" s="43">
        <f>+F40-(F40*G40)</f>
        <v>50.52</v>
      </c>
      <c r="I40" s="43">
        <f>+F40*E40</f>
        <v>0</v>
      </c>
      <c r="J40" s="44">
        <f>+E40*H40</f>
        <v>0</v>
      </c>
      <c r="K40" s="45">
        <v>9.5</v>
      </c>
      <c r="L40" s="46">
        <f t="shared" si="3"/>
        <v>0</v>
      </c>
    </row>
    <row r="41" spans="1:12" ht="12.75">
      <c r="A41" s="47"/>
      <c r="B41" s="305"/>
      <c r="C41" s="305"/>
      <c r="D41" s="48"/>
      <c r="E41" s="35"/>
      <c r="F41" s="49"/>
      <c r="G41" s="186"/>
      <c r="H41" s="32"/>
      <c r="I41" s="32"/>
      <c r="J41" s="33"/>
      <c r="K41" s="29"/>
      <c r="L41" s="24">
        <f t="shared" si="3"/>
        <v>0</v>
      </c>
    </row>
    <row r="42" spans="1:12" ht="12.75">
      <c r="A42" s="55">
        <v>110644240</v>
      </c>
      <c r="B42" s="53" t="s">
        <v>42</v>
      </c>
      <c r="C42" s="54"/>
      <c r="D42" s="236" t="s">
        <v>39</v>
      </c>
      <c r="E42" s="40"/>
      <c r="F42" s="41">
        <v>29.54</v>
      </c>
      <c r="G42" s="42">
        <f>+'Front Sheet'!$H$6</f>
        <v>0</v>
      </c>
      <c r="H42" s="43">
        <f>+F42-(F42*G42)</f>
        <v>29.54</v>
      </c>
      <c r="I42" s="43">
        <f>+F42*E42</f>
        <v>0</v>
      </c>
      <c r="J42" s="44">
        <f>+E42*H42</f>
        <v>0</v>
      </c>
      <c r="K42" s="29">
        <v>3.43</v>
      </c>
      <c r="L42" s="24">
        <f t="shared" si="3"/>
        <v>0</v>
      </c>
    </row>
    <row r="43" spans="1:12" ht="12.75">
      <c r="A43" s="47"/>
      <c r="B43" s="305"/>
      <c r="C43" s="305"/>
      <c r="D43" s="48"/>
      <c r="E43" s="35"/>
      <c r="F43" s="49"/>
      <c r="G43" s="42">
        <f>+'Front Sheet'!$H$6</f>
        <v>0</v>
      </c>
      <c r="H43" s="43">
        <f>+F43-(F43*G43)</f>
        <v>0</v>
      </c>
      <c r="I43" s="32"/>
      <c r="J43" s="33"/>
      <c r="K43" s="29"/>
      <c r="L43" s="24">
        <f t="shared" si="3"/>
        <v>0</v>
      </c>
    </row>
    <row r="44" spans="1:12" ht="12.75">
      <c r="A44" s="38">
        <v>1349424</v>
      </c>
      <c r="B44" s="230" t="s">
        <v>43</v>
      </c>
      <c r="C44" s="54"/>
      <c r="D44" s="236" t="s">
        <v>36</v>
      </c>
      <c r="E44" s="40"/>
      <c r="F44" s="41">
        <v>27.04</v>
      </c>
      <c r="G44" s="42">
        <f>+'Front Sheet'!$H$6</f>
        <v>0</v>
      </c>
      <c r="H44" s="43">
        <f>+F44-(F44*G44)</f>
        <v>27.04</v>
      </c>
      <c r="I44" s="43">
        <f>+F44*E44</f>
        <v>0</v>
      </c>
      <c r="J44" s="44">
        <f>+E44*H44</f>
        <v>0</v>
      </c>
      <c r="K44" s="29">
        <v>3.43</v>
      </c>
      <c r="L44" s="24">
        <f t="shared" si="3"/>
        <v>0</v>
      </c>
    </row>
    <row r="45" spans="1:12" ht="12.75">
      <c r="A45" s="47"/>
      <c r="B45" s="305"/>
      <c r="C45" s="305"/>
      <c r="D45" s="48"/>
      <c r="E45" s="35"/>
      <c r="F45" s="56"/>
      <c r="G45" s="186"/>
      <c r="H45" s="32"/>
      <c r="I45" s="32"/>
      <c r="J45" s="33"/>
      <c r="K45" s="29"/>
      <c r="L45" s="24">
        <f t="shared" si="3"/>
        <v>0</v>
      </c>
    </row>
    <row r="46" spans="1:12" ht="12.75">
      <c r="A46" s="38">
        <v>1326624</v>
      </c>
      <c r="B46" s="53" t="s">
        <v>44</v>
      </c>
      <c r="C46" s="54"/>
      <c r="D46" s="236" t="s">
        <v>36</v>
      </c>
      <c r="E46" s="40"/>
      <c r="F46" s="41">
        <v>19.88</v>
      </c>
      <c r="G46" s="42">
        <f>+'Front Sheet'!$H$6</f>
        <v>0</v>
      </c>
      <c r="H46" s="43">
        <f>+F46-(F46*G46)</f>
        <v>19.88</v>
      </c>
      <c r="I46" s="43">
        <f>+F46*E46</f>
        <v>0</v>
      </c>
      <c r="J46" s="44">
        <f>+E46*H46</f>
        <v>0</v>
      </c>
      <c r="K46" s="29">
        <v>2.6</v>
      </c>
      <c r="L46" s="24">
        <f t="shared" si="3"/>
        <v>0</v>
      </c>
    </row>
    <row r="47" spans="1:12" ht="12.75">
      <c r="A47" s="61"/>
      <c r="B47" s="305"/>
      <c r="C47" s="305"/>
      <c r="D47" s="225"/>
      <c r="E47" s="31"/>
      <c r="F47" s="49"/>
      <c r="G47" s="49"/>
      <c r="H47" s="32"/>
      <c r="I47" s="32"/>
      <c r="J47" s="33"/>
      <c r="K47" s="29"/>
      <c r="L47" s="24">
        <f t="shared" si="3"/>
        <v>0</v>
      </c>
    </row>
    <row r="48" spans="1:12" ht="12.75">
      <c r="A48" s="38" t="s">
        <v>45</v>
      </c>
      <c r="B48" s="297" t="s">
        <v>46</v>
      </c>
      <c r="C48" s="298"/>
      <c r="D48" s="236" t="s">
        <v>7</v>
      </c>
      <c r="E48" s="40"/>
      <c r="F48" s="62"/>
      <c r="G48" s="63"/>
      <c r="H48" s="43">
        <v>1.2</v>
      </c>
      <c r="I48" s="43"/>
      <c r="J48" s="44">
        <f>H48*E48</f>
        <v>0</v>
      </c>
      <c r="K48" s="29"/>
      <c r="L48" s="24">
        <f t="shared" si="3"/>
        <v>0</v>
      </c>
    </row>
    <row r="49" spans="1:12" ht="12.75">
      <c r="A49" s="38" t="s">
        <v>45</v>
      </c>
      <c r="B49" s="297" t="s">
        <v>47</v>
      </c>
      <c r="C49" s="298"/>
      <c r="D49" s="236" t="s">
        <v>7</v>
      </c>
      <c r="E49" s="40"/>
      <c r="F49" s="62"/>
      <c r="G49" s="63"/>
      <c r="H49" s="43">
        <v>1.2</v>
      </c>
      <c r="I49" s="43"/>
      <c r="J49" s="44">
        <f>H49*E49</f>
        <v>0</v>
      </c>
      <c r="K49" s="29"/>
      <c r="L49" s="24">
        <f t="shared" si="3"/>
        <v>0</v>
      </c>
    </row>
    <row r="50" spans="1:12" ht="12.75">
      <c r="A50" s="38" t="s">
        <v>45</v>
      </c>
      <c r="B50" s="297" t="s">
        <v>48</v>
      </c>
      <c r="C50" s="298"/>
      <c r="D50" s="236" t="s">
        <v>7</v>
      </c>
      <c r="E50" s="40"/>
      <c r="F50" s="62"/>
      <c r="G50" s="63"/>
      <c r="H50" s="43">
        <v>3.5</v>
      </c>
      <c r="I50" s="43"/>
      <c r="J50" s="44">
        <f>H50*E50</f>
        <v>0</v>
      </c>
      <c r="K50" s="29"/>
      <c r="L50" s="24">
        <f t="shared" si="3"/>
        <v>0</v>
      </c>
    </row>
    <row r="51" spans="1:13" ht="12.75">
      <c r="A51" s="38" t="s">
        <v>45</v>
      </c>
      <c r="B51" s="297" t="s">
        <v>49</v>
      </c>
      <c r="C51" s="298"/>
      <c r="D51" s="236" t="s">
        <v>7</v>
      </c>
      <c r="E51" s="64"/>
      <c r="F51" s="62"/>
      <c r="G51" s="63"/>
      <c r="H51" s="65"/>
      <c r="I51" s="43"/>
      <c r="J51" s="44">
        <f>H51*E51</f>
        <v>0</v>
      </c>
      <c r="K51" s="29"/>
      <c r="L51" s="24">
        <f t="shared" si="3"/>
        <v>0</v>
      </c>
      <c r="M51" s="182">
        <f>SUM(J48:J51)</f>
        <v>0</v>
      </c>
    </row>
    <row r="52" spans="1:13" ht="12.75">
      <c r="A52" s="61"/>
      <c r="B52" s="305"/>
      <c r="C52" s="305"/>
      <c r="D52" s="225"/>
      <c r="E52" s="31"/>
      <c r="F52" s="49"/>
      <c r="G52" s="49"/>
      <c r="H52" s="32"/>
      <c r="I52" s="32"/>
      <c r="J52" s="33"/>
      <c r="K52" s="29"/>
      <c r="L52" s="24">
        <f t="shared" si="3"/>
        <v>0</v>
      </c>
      <c r="M52" s="182">
        <f>SUM(J48:J51)</f>
        <v>0</v>
      </c>
    </row>
    <row r="53" spans="1:12" ht="12.75">
      <c r="A53" s="55">
        <v>111556240</v>
      </c>
      <c r="B53" s="297" t="s">
        <v>50</v>
      </c>
      <c r="C53" s="298"/>
      <c r="D53" s="236" t="s">
        <v>51</v>
      </c>
      <c r="E53" s="40"/>
      <c r="F53" s="41">
        <v>15.48</v>
      </c>
      <c r="G53" s="42">
        <f>+'Front Sheet'!$H$6</f>
        <v>0</v>
      </c>
      <c r="H53" s="43">
        <f>+F53-(F53*G53)</f>
        <v>15.48</v>
      </c>
      <c r="I53" s="43">
        <f>+F53*E53</f>
        <v>0</v>
      </c>
      <c r="J53" s="44">
        <f>+E53*H53</f>
        <v>0</v>
      </c>
      <c r="K53" s="29">
        <v>1.85</v>
      </c>
      <c r="L53" s="24">
        <f t="shared" si="3"/>
        <v>0</v>
      </c>
    </row>
    <row r="54" spans="1:12" ht="12.75">
      <c r="A54" s="55">
        <v>111557240</v>
      </c>
      <c r="B54" s="297" t="s">
        <v>50</v>
      </c>
      <c r="C54" s="298"/>
      <c r="D54" s="236" t="s">
        <v>52</v>
      </c>
      <c r="E54" s="40"/>
      <c r="F54" s="41">
        <v>17.6</v>
      </c>
      <c r="G54" s="42">
        <f>+'Front Sheet'!$H$6</f>
        <v>0</v>
      </c>
      <c r="H54" s="43">
        <f>+F54-(F54*G54)</f>
        <v>17.6</v>
      </c>
      <c r="I54" s="43">
        <f>+F54*E54</f>
        <v>0</v>
      </c>
      <c r="J54" s="44">
        <f>+E54*H54</f>
        <v>0</v>
      </c>
      <c r="K54" s="29">
        <v>1.85</v>
      </c>
      <c r="L54" s="24">
        <f t="shared" si="3"/>
        <v>0</v>
      </c>
    </row>
    <row r="55" spans="1:12" ht="12.75">
      <c r="A55" s="55">
        <v>111558240</v>
      </c>
      <c r="B55" s="297" t="s">
        <v>53</v>
      </c>
      <c r="C55" s="298"/>
      <c r="D55" s="236" t="s">
        <v>51</v>
      </c>
      <c r="E55" s="40"/>
      <c r="F55" s="41">
        <v>17.58</v>
      </c>
      <c r="G55" s="42">
        <f>+'Front Sheet'!$H$6</f>
        <v>0</v>
      </c>
      <c r="H55" s="43">
        <f>+F55-(F55*G55)</f>
        <v>17.58</v>
      </c>
      <c r="I55" s="43">
        <f>+F55*E55</f>
        <v>0</v>
      </c>
      <c r="J55" s="44">
        <f>+E55*H55</f>
        <v>0</v>
      </c>
      <c r="K55" s="29">
        <v>1.95</v>
      </c>
      <c r="L55" s="24">
        <f t="shared" si="3"/>
        <v>0</v>
      </c>
    </row>
    <row r="56" spans="1:12" ht="12.75">
      <c r="A56" s="55">
        <v>111559240</v>
      </c>
      <c r="B56" s="297" t="s">
        <v>53</v>
      </c>
      <c r="C56" s="298"/>
      <c r="D56" s="236" t="s">
        <v>52</v>
      </c>
      <c r="E56" s="40"/>
      <c r="F56" s="41">
        <v>19.68</v>
      </c>
      <c r="G56" s="42">
        <f>+'Front Sheet'!$H$6</f>
        <v>0</v>
      </c>
      <c r="H56" s="43">
        <f>+F56-(F56*G56)</f>
        <v>19.68</v>
      </c>
      <c r="I56" s="43">
        <f>+F56*E56</f>
        <v>0</v>
      </c>
      <c r="J56" s="44">
        <f>+E56*H56</f>
        <v>0</v>
      </c>
      <c r="K56" s="29">
        <v>1.95</v>
      </c>
      <c r="L56" s="24">
        <f t="shared" si="3"/>
        <v>0</v>
      </c>
    </row>
    <row r="57" spans="1:12" ht="12.75">
      <c r="A57" s="47"/>
      <c r="B57" s="299"/>
      <c r="C57" s="299"/>
      <c r="D57" s="48"/>
      <c r="E57" s="35"/>
      <c r="F57" s="49"/>
      <c r="G57" s="49"/>
      <c r="H57" s="32"/>
      <c r="I57" s="32"/>
      <c r="J57" s="33"/>
      <c r="K57" s="29"/>
      <c r="L57" s="24">
        <f t="shared" si="3"/>
        <v>0</v>
      </c>
    </row>
    <row r="58" spans="1:12" ht="12.75">
      <c r="A58" s="38">
        <v>1780224</v>
      </c>
      <c r="B58" s="297" t="s">
        <v>54</v>
      </c>
      <c r="C58" s="298"/>
      <c r="D58" s="236" t="s">
        <v>55</v>
      </c>
      <c r="E58" s="40"/>
      <c r="F58" s="41">
        <v>9.02</v>
      </c>
      <c r="G58" s="42">
        <f>+'Front Sheet'!$H$6</f>
        <v>0</v>
      </c>
      <c r="H58" s="43">
        <f>+F58-(F58*G58)</f>
        <v>9.02</v>
      </c>
      <c r="I58" s="43">
        <f>+F58*E58</f>
        <v>0</v>
      </c>
      <c r="J58" s="44">
        <f>+E58*H58</f>
        <v>0</v>
      </c>
      <c r="K58" s="45">
        <v>1.4</v>
      </c>
      <c r="L58" s="24">
        <f t="shared" si="3"/>
        <v>0</v>
      </c>
    </row>
    <row r="59" spans="1:12" ht="12.75">
      <c r="A59" s="50">
        <v>117803240</v>
      </c>
      <c r="B59" s="297" t="s">
        <v>54</v>
      </c>
      <c r="C59" s="298"/>
      <c r="D59" s="236" t="s">
        <v>56</v>
      </c>
      <c r="E59" s="40"/>
      <c r="F59" s="41">
        <v>16.34</v>
      </c>
      <c r="G59" s="42">
        <f>+'Front Sheet'!$H$6</f>
        <v>0</v>
      </c>
      <c r="H59" s="43">
        <f>+F59-(F59*G59)</f>
        <v>16.34</v>
      </c>
      <c r="I59" s="43">
        <f>+F59*E59</f>
        <v>0</v>
      </c>
      <c r="J59" s="44">
        <f>+E59*H59</f>
        <v>0</v>
      </c>
      <c r="K59" s="45">
        <v>1.56</v>
      </c>
      <c r="L59" s="24">
        <f t="shared" si="3"/>
        <v>0</v>
      </c>
    </row>
    <row r="60" spans="1:12" ht="12.75">
      <c r="A60" s="38">
        <v>1780424</v>
      </c>
      <c r="B60" s="297" t="s">
        <v>54</v>
      </c>
      <c r="C60" s="298"/>
      <c r="D60" s="236" t="s">
        <v>57</v>
      </c>
      <c r="E60" s="40"/>
      <c r="F60" s="41">
        <v>11.14</v>
      </c>
      <c r="G60" s="42">
        <f>+'Front Sheet'!$H$6</f>
        <v>0</v>
      </c>
      <c r="H60" s="43">
        <f>+F60-(F60*G60)</f>
        <v>11.14</v>
      </c>
      <c r="I60" s="43">
        <f>+F60*E60</f>
        <v>0</v>
      </c>
      <c r="J60" s="44">
        <f>+E60*H60</f>
        <v>0</v>
      </c>
      <c r="K60" s="45">
        <v>1.56</v>
      </c>
      <c r="L60" s="24">
        <f t="shared" si="3"/>
        <v>0</v>
      </c>
    </row>
    <row r="61" spans="1:12" ht="12.75">
      <c r="A61" s="38">
        <v>1780624</v>
      </c>
      <c r="B61" s="297" t="s">
        <v>54</v>
      </c>
      <c r="C61" s="298"/>
      <c r="D61" s="236" t="s">
        <v>58</v>
      </c>
      <c r="E61" s="40"/>
      <c r="F61" s="41">
        <v>12.74</v>
      </c>
      <c r="G61" s="42">
        <f>+'Front Sheet'!$H$6</f>
        <v>0</v>
      </c>
      <c r="H61" s="43">
        <f>+F61-(F61*G61)</f>
        <v>12.74</v>
      </c>
      <c r="I61" s="43">
        <f>+F61*E61</f>
        <v>0</v>
      </c>
      <c r="J61" s="44">
        <f>+E61*H61</f>
        <v>0</v>
      </c>
      <c r="K61" s="45">
        <v>1.99</v>
      </c>
      <c r="L61" s="24">
        <f aca="true" t="shared" si="7" ref="L61:L75">E61*K61</f>
        <v>0</v>
      </c>
    </row>
    <row r="62" spans="1:12" ht="12.75">
      <c r="A62" s="47"/>
      <c r="B62" s="305"/>
      <c r="C62" s="305"/>
      <c r="D62" s="48"/>
      <c r="E62" s="35"/>
      <c r="F62" s="49"/>
      <c r="G62" s="49"/>
      <c r="H62" s="32"/>
      <c r="I62" s="32"/>
      <c r="J62" s="33"/>
      <c r="K62" s="29"/>
      <c r="L62" s="24">
        <f t="shared" si="7"/>
        <v>0</v>
      </c>
    </row>
    <row r="63" spans="1:12" ht="12.75">
      <c r="A63" s="55">
        <v>117799510</v>
      </c>
      <c r="B63" s="297" t="s">
        <v>59</v>
      </c>
      <c r="C63" s="298"/>
      <c r="D63" s="236" t="s">
        <v>60</v>
      </c>
      <c r="E63" s="40"/>
      <c r="F63" s="41">
        <v>3.28</v>
      </c>
      <c r="G63" s="42">
        <f>+'Front Sheet'!$H$6</f>
        <v>0</v>
      </c>
      <c r="H63" s="43">
        <f>+F63-(F63*G63)</f>
        <v>3.28</v>
      </c>
      <c r="I63" s="43">
        <f>+F63*E63</f>
        <v>0</v>
      </c>
      <c r="J63" s="44">
        <f>+E63*H63</f>
        <v>0</v>
      </c>
      <c r="K63" s="29">
        <v>0.07</v>
      </c>
      <c r="L63" s="24">
        <f t="shared" si="7"/>
        <v>0</v>
      </c>
    </row>
    <row r="64" spans="1:12" ht="12.75">
      <c r="A64" s="38">
        <v>1112437</v>
      </c>
      <c r="B64" s="297" t="s">
        <v>61</v>
      </c>
      <c r="C64" s="298"/>
      <c r="D64" s="236" t="s">
        <v>62</v>
      </c>
      <c r="E64" s="40"/>
      <c r="F64" s="41">
        <v>1.64</v>
      </c>
      <c r="G64" s="42">
        <f>+'Front Sheet'!$H$6</f>
        <v>0</v>
      </c>
      <c r="H64" s="43">
        <f>+F64-(F64*G64)</f>
        <v>1.64</v>
      </c>
      <c r="I64" s="43">
        <f>+F64*E64</f>
        <v>0</v>
      </c>
      <c r="J64" s="44">
        <f>+E64*H64</f>
        <v>0</v>
      </c>
      <c r="K64" s="29">
        <v>0.1</v>
      </c>
      <c r="L64" s="24">
        <f t="shared" si="7"/>
        <v>0</v>
      </c>
    </row>
    <row r="65" spans="1:12" ht="12.75">
      <c r="A65" s="50">
        <v>113355370</v>
      </c>
      <c r="B65" s="297" t="s">
        <v>63</v>
      </c>
      <c r="C65" s="298"/>
      <c r="D65" s="236" t="s">
        <v>64</v>
      </c>
      <c r="E65" s="40"/>
      <c r="F65" s="41">
        <v>8.5</v>
      </c>
      <c r="G65" s="42">
        <f>+'Front Sheet'!$H$6</f>
        <v>0</v>
      </c>
      <c r="H65" s="43">
        <f>+F65-(F65*G65)</f>
        <v>8.5</v>
      </c>
      <c r="I65" s="43">
        <f>+F65*E65</f>
        <v>0</v>
      </c>
      <c r="J65" s="44">
        <f>+E65*H65</f>
        <v>0</v>
      </c>
      <c r="K65" s="29">
        <v>0.1</v>
      </c>
      <c r="L65" s="24">
        <f t="shared" si="7"/>
        <v>0</v>
      </c>
    </row>
    <row r="66" spans="1:12" ht="12.75">
      <c r="A66" s="66"/>
      <c r="B66" s="330"/>
      <c r="C66" s="330"/>
      <c r="D66" s="67"/>
      <c r="E66" s="67"/>
      <c r="F66" s="49"/>
      <c r="G66" s="49"/>
      <c r="H66" s="32"/>
      <c r="I66" s="32"/>
      <c r="J66" s="33"/>
      <c r="K66" s="29"/>
      <c r="L66" s="24">
        <f t="shared" si="7"/>
        <v>0</v>
      </c>
    </row>
    <row r="67" spans="1:12" ht="12.75">
      <c r="A67" s="38">
        <v>1334645</v>
      </c>
      <c r="B67" s="297" t="s">
        <v>65</v>
      </c>
      <c r="C67" s="298"/>
      <c r="D67" s="236" t="s">
        <v>66</v>
      </c>
      <c r="E67" s="40"/>
      <c r="F67" s="41">
        <v>1.72</v>
      </c>
      <c r="G67" s="42">
        <f>+'Front Sheet'!$H$6</f>
        <v>0</v>
      </c>
      <c r="H67" s="43">
        <f>+F67-(F67*G67)</f>
        <v>1.72</v>
      </c>
      <c r="I67" s="43">
        <f>+F67*E67</f>
        <v>0</v>
      </c>
      <c r="J67" s="44">
        <f>+E67*H67</f>
        <v>0</v>
      </c>
      <c r="K67" s="45">
        <v>0.05</v>
      </c>
      <c r="L67" s="24">
        <f t="shared" si="7"/>
        <v>0</v>
      </c>
    </row>
    <row r="68" spans="1:12" ht="12.75">
      <c r="A68" s="38">
        <v>1334745</v>
      </c>
      <c r="B68" s="297" t="s">
        <v>65</v>
      </c>
      <c r="C68" s="298"/>
      <c r="D68" s="236" t="s">
        <v>67</v>
      </c>
      <c r="E68" s="40"/>
      <c r="F68" s="41">
        <v>2.72</v>
      </c>
      <c r="G68" s="42">
        <f>+'Front Sheet'!$H$6</f>
        <v>0</v>
      </c>
      <c r="H68" s="43">
        <f>+F68-(F68*G68)</f>
        <v>2.72</v>
      </c>
      <c r="I68" s="43">
        <f>+F68*E68</f>
        <v>0</v>
      </c>
      <c r="J68" s="44">
        <f>+E68*H68</f>
        <v>0</v>
      </c>
      <c r="K68" s="45">
        <v>0.08</v>
      </c>
      <c r="L68" s="24">
        <f t="shared" si="7"/>
        <v>0</v>
      </c>
    </row>
    <row r="69" spans="1:12" ht="12.75">
      <c r="A69" s="38">
        <v>1786645</v>
      </c>
      <c r="B69" s="297" t="s">
        <v>65</v>
      </c>
      <c r="C69" s="298"/>
      <c r="D69" s="236" t="s">
        <v>68</v>
      </c>
      <c r="E69" s="40"/>
      <c r="F69" s="41">
        <v>3.86</v>
      </c>
      <c r="G69" s="42">
        <f>+'Front Sheet'!$H$6</f>
        <v>0</v>
      </c>
      <c r="H69" s="43">
        <f>+F69-(F69*G69)</f>
        <v>3.86</v>
      </c>
      <c r="I69" s="43">
        <f>+F69*E69</f>
        <v>0</v>
      </c>
      <c r="J69" s="44">
        <f>+E69*H69</f>
        <v>0</v>
      </c>
      <c r="K69" s="29">
        <v>0.09</v>
      </c>
      <c r="L69" s="24">
        <f t="shared" si="7"/>
        <v>0</v>
      </c>
    </row>
    <row r="70" spans="1:12" ht="12.75">
      <c r="A70" s="47"/>
      <c r="B70" s="328"/>
      <c r="C70" s="328"/>
      <c r="D70" s="48"/>
      <c r="E70" s="35"/>
      <c r="F70" s="68"/>
      <c r="G70" s="68"/>
      <c r="H70" s="69"/>
      <c r="I70" s="69"/>
      <c r="J70" s="70"/>
      <c r="K70" s="29"/>
      <c r="L70" s="24">
        <f t="shared" si="7"/>
        <v>0</v>
      </c>
    </row>
    <row r="71" spans="1:12" ht="12.75">
      <c r="A71" s="55">
        <v>113349010</v>
      </c>
      <c r="B71" s="325" t="s">
        <v>69</v>
      </c>
      <c r="C71" s="325"/>
      <c r="D71" s="236" t="s">
        <v>70</v>
      </c>
      <c r="E71" s="40"/>
      <c r="F71" s="41">
        <v>1.84</v>
      </c>
      <c r="G71" s="42">
        <f>+'Front Sheet'!$H$6</f>
        <v>0</v>
      </c>
      <c r="H71" s="43">
        <f>+F71-(F71*G71)</f>
        <v>1.84</v>
      </c>
      <c r="I71" s="71">
        <f>+F71*E71</f>
        <v>0</v>
      </c>
      <c r="J71" s="44">
        <f>+E71*H71</f>
        <v>0</v>
      </c>
      <c r="K71" s="29">
        <v>0.05</v>
      </c>
      <c r="L71" s="24">
        <f t="shared" si="7"/>
        <v>0</v>
      </c>
    </row>
    <row r="72" spans="1:12" ht="12.75">
      <c r="A72" s="38">
        <v>1335424</v>
      </c>
      <c r="B72" s="325" t="s">
        <v>69</v>
      </c>
      <c r="C72" s="325"/>
      <c r="D72" s="236" t="s">
        <v>71</v>
      </c>
      <c r="E72" s="40"/>
      <c r="F72" s="41">
        <v>1.98</v>
      </c>
      <c r="G72" s="42">
        <f>+'Front Sheet'!$H$6</f>
        <v>0</v>
      </c>
      <c r="H72" s="43">
        <f>+F72-(F72*G72)</f>
        <v>1.98</v>
      </c>
      <c r="I72" s="71">
        <f>+F72*E72</f>
        <v>0</v>
      </c>
      <c r="J72" s="44">
        <f>+E72*H72</f>
        <v>0</v>
      </c>
      <c r="K72" s="29">
        <v>0.05</v>
      </c>
      <c r="L72" s="24">
        <f t="shared" si="7"/>
        <v>0</v>
      </c>
    </row>
    <row r="73" spans="1:12" ht="12.75">
      <c r="A73" s="47"/>
      <c r="B73" s="299"/>
      <c r="C73" s="299"/>
      <c r="D73" s="48"/>
      <c r="E73" s="35"/>
      <c r="F73" s="49"/>
      <c r="G73" s="49"/>
      <c r="H73" s="32"/>
      <c r="I73" s="32"/>
      <c r="J73" s="33"/>
      <c r="K73" s="29"/>
      <c r="L73" s="24">
        <f t="shared" si="7"/>
        <v>0</v>
      </c>
    </row>
    <row r="74" spans="1:12" ht="12.75">
      <c r="A74" s="38">
        <v>1498001</v>
      </c>
      <c r="B74" s="297" t="s">
        <v>72</v>
      </c>
      <c r="C74" s="298"/>
      <c r="D74" s="236" t="s">
        <v>73</v>
      </c>
      <c r="E74" s="40"/>
      <c r="F74" s="41">
        <v>2.7</v>
      </c>
      <c r="G74" s="42">
        <f>+'Front Sheet'!$H$6</f>
        <v>0</v>
      </c>
      <c r="H74" s="43">
        <f>+F74-(F74*G74)</f>
        <v>2.7</v>
      </c>
      <c r="I74" s="43">
        <f>+F74*E74</f>
        <v>0</v>
      </c>
      <c r="J74" s="44">
        <f>+E74*H74</f>
        <v>0</v>
      </c>
      <c r="K74" s="29">
        <v>0.02</v>
      </c>
      <c r="L74" s="24">
        <f t="shared" si="7"/>
        <v>0</v>
      </c>
    </row>
    <row r="75" spans="1:12" ht="12.75">
      <c r="A75" s="38">
        <v>1498101</v>
      </c>
      <c r="B75" s="297" t="s">
        <v>72</v>
      </c>
      <c r="C75" s="298"/>
      <c r="D75" s="236" t="s">
        <v>74</v>
      </c>
      <c r="E75" s="40"/>
      <c r="F75" s="41">
        <v>2.87</v>
      </c>
      <c r="G75" s="42">
        <f>+'Front Sheet'!$H$6</f>
        <v>0</v>
      </c>
      <c r="H75" s="43">
        <f>+F75-(F75*G75)</f>
        <v>2.87</v>
      </c>
      <c r="I75" s="43">
        <f>+F75*E75</f>
        <v>0</v>
      </c>
      <c r="J75" s="44">
        <f>+E75*H75</f>
        <v>0</v>
      </c>
      <c r="K75" s="29">
        <v>0.02</v>
      </c>
      <c r="L75" s="24">
        <f t="shared" si="7"/>
        <v>0</v>
      </c>
    </row>
    <row r="76" spans="1:11" ht="12.75">
      <c r="A76" s="47"/>
      <c r="B76" s="299"/>
      <c r="C76" s="299"/>
      <c r="D76" s="48"/>
      <c r="E76" s="35"/>
      <c r="F76" s="49"/>
      <c r="G76" s="49"/>
      <c r="H76" s="32"/>
      <c r="I76" s="32"/>
      <c r="J76" s="33"/>
      <c r="K76" s="29"/>
    </row>
    <row r="77" spans="1:12" ht="12.75">
      <c r="A77" s="38">
        <v>5970824</v>
      </c>
      <c r="B77" s="297" t="s">
        <v>75</v>
      </c>
      <c r="C77" s="298"/>
      <c r="D77" s="236" t="s">
        <v>76</v>
      </c>
      <c r="E77" s="40"/>
      <c r="F77" s="41">
        <v>53</v>
      </c>
      <c r="G77" s="42">
        <f>+'Front Sheet'!$H$6</f>
        <v>0</v>
      </c>
      <c r="H77" s="43">
        <f>+F77-(F77*G77)</f>
        <v>53</v>
      </c>
      <c r="I77" s="43">
        <f>+F77*E77</f>
        <v>0</v>
      </c>
      <c r="J77" s="44">
        <f>+E77*H77</f>
        <v>0</v>
      </c>
      <c r="K77" s="45">
        <v>8.8</v>
      </c>
      <c r="L77" s="24">
        <f aca="true" t="shared" si="8" ref="L77:L92">E77*K77</f>
        <v>0</v>
      </c>
    </row>
    <row r="78" spans="1:12" ht="12.75">
      <c r="A78" s="38">
        <v>5971024</v>
      </c>
      <c r="B78" s="297" t="s">
        <v>75</v>
      </c>
      <c r="C78" s="298"/>
      <c r="D78" s="236" t="s">
        <v>77</v>
      </c>
      <c r="E78" s="40"/>
      <c r="F78" s="41">
        <v>57</v>
      </c>
      <c r="G78" s="42">
        <f>+'Front Sheet'!$H$6</f>
        <v>0</v>
      </c>
      <c r="H78" s="43">
        <f>+F78-(F78*G78)</f>
        <v>57</v>
      </c>
      <c r="I78" s="43">
        <f>+F78*E78</f>
        <v>0</v>
      </c>
      <c r="J78" s="44">
        <f>+E78*H78</f>
        <v>0</v>
      </c>
      <c r="K78" s="45">
        <v>9.9</v>
      </c>
      <c r="L78" s="24">
        <f t="shared" si="8"/>
        <v>0</v>
      </c>
    </row>
    <row r="79" spans="1:12" ht="12.75">
      <c r="A79" s="38">
        <v>5510224</v>
      </c>
      <c r="B79" s="297" t="s">
        <v>78</v>
      </c>
      <c r="C79" s="298"/>
      <c r="D79" s="236" t="s">
        <v>79</v>
      </c>
      <c r="E79" s="40"/>
      <c r="F79" s="41">
        <v>29</v>
      </c>
      <c r="G79" s="42">
        <f>+'Front Sheet'!$H$6</f>
        <v>0</v>
      </c>
      <c r="H79" s="43">
        <f>+F79-(F79*G79)</f>
        <v>29</v>
      </c>
      <c r="I79" s="43">
        <f>+F79*E79</f>
        <v>0</v>
      </c>
      <c r="J79" s="44">
        <f>+E79*H79</f>
        <v>0</v>
      </c>
      <c r="K79" s="45">
        <v>1.8</v>
      </c>
      <c r="L79" s="24">
        <f t="shared" si="8"/>
        <v>0</v>
      </c>
    </row>
    <row r="80" spans="1:12" ht="12.75">
      <c r="A80" s="38">
        <v>5510424</v>
      </c>
      <c r="B80" s="297" t="s">
        <v>78</v>
      </c>
      <c r="C80" s="298"/>
      <c r="D80" s="236" t="s">
        <v>80</v>
      </c>
      <c r="E80" s="40"/>
      <c r="F80" s="41">
        <v>23</v>
      </c>
      <c r="G80" s="42">
        <f>+'Front Sheet'!$H$6</f>
        <v>0</v>
      </c>
      <c r="H80" s="43">
        <f>+F80-(F80*G80)</f>
        <v>23</v>
      </c>
      <c r="I80" s="43">
        <f>+F80*E80</f>
        <v>0</v>
      </c>
      <c r="J80" s="44">
        <f>+E80*H80</f>
        <v>0</v>
      </c>
      <c r="K80" s="45">
        <v>2.7</v>
      </c>
      <c r="L80" s="24">
        <f t="shared" si="8"/>
        <v>0</v>
      </c>
    </row>
    <row r="81" spans="1:12" ht="12.75">
      <c r="A81" s="34"/>
      <c r="B81" s="299"/>
      <c r="C81" s="299"/>
      <c r="D81" s="35"/>
      <c r="E81" s="35"/>
      <c r="F81" s="49"/>
      <c r="G81" s="49"/>
      <c r="H81" s="32"/>
      <c r="I81" s="32"/>
      <c r="J81" s="33"/>
      <c r="K81" s="29"/>
      <c r="L81" s="24">
        <f t="shared" si="8"/>
        <v>0</v>
      </c>
    </row>
    <row r="82" spans="1:12" ht="12.75">
      <c r="A82" s="176" t="s">
        <v>938</v>
      </c>
      <c r="B82" s="177"/>
      <c r="C82" s="177"/>
      <c r="D82" s="177"/>
      <c r="E82" s="177"/>
      <c r="F82" s="183"/>
      <c r="G82" s="183"/>
      <c r="H82" s="180"/>
      <c r="I82" s="180"/>
      <c r="J82" s="184"/>
      <c r="K82" s="29"/>
      <c r="L82" s="24">
        <f t="shared" si="8"/>
        <v>0</v>
      </c>
    </row>
    <row r="83" spans="1:12" ht="12.75">
      <c r="A83" s="34"/>
      <c r="B83" s="299"/>
      <c r="C83" s="299"/>
      <c r="D83" s="35"/>
      <c r="E83" s="35"/>
      <c r="F83" s="49"/>
      <c r="G83" s="49"/>
      <c r="H83" s="32"/>
      <c r="I83" s="32"/>
      <c r="J83" s="33"/>
      <c r="K83" s="29"/>
      <c r="L83" s="24">
        <f t="shared" si="8"/>
        <v>0</v>
      </c>
    </row>
    <row r="84" spans="1:12" ht="12.75">
      <c r="A84" s="38">
        <v>2935624</v>
      </c>
      <c r="B84" s="297" t="s">
        <v>81</v>
      </c>
      <c r="C84" s="298"/>
      <c r="D84" s="236" t="s">
        <v>82</v>
      </c>
      <c r="E84" s="40"/>
      <c r="F84" s="41">
        <v>27.82</v>
      </c>
      <c r="G84" s="42">
        <f>+'Front Sheet'!$H$6</f>
        <v>0</v>
      </c>
      <c r="H84" s="43">
        <f aca="true" t="shared" si="9" ref="H84:H90">+F84-(F84*G84)</f>
        <v>27.82</v>
      </c>
      <c r="I84" s="43">
        <f>+F84*E84</f>
        <v>0</v>
      </c>
      <c r="J84" s="44">
        <f>+E84*H84</f>
        <v>0</v>
      </c>
      <c r="K84" s="45">
        <v>2.1</v>
      </c>
      <c r="L84" s="24">
        <f t="shared" si="8"/>
        <v>0</v>
      </c>
    </row>
    <row r="85" spans="1:12" ht="12.75">
      <c r="A85" s="38">
        <v>2935824</v>
      </c>
      <c r="B85" s="297" t="s">
        <v>81</v>
      </c>
      <c r="C85" s="298"/>
      <c r="D85" s="236" t="s">
        <v>64</v>
      </c>
      <c r="E85" s="40"/>
      <c r="F85" s="41">
        <v>17.6</v>
      </c>
      <c r="G85" s="42">
        <f>+'Front Sheet'!$H$6</f>
        <v>0</v>
      </c>
      <c r="H85" s="43">
        <f t="shared" si="9"/>
        <v>17.6</v>
      </c>
      <c r="I85" s="43">
        <f aca="true" t="shared" si="10" ref="I85:I90">+F85*E85</f>
        <v>0</v>
      </c>
      <c r="J85" s="44">
        <f aca="true" t="shared" si="11" ref="J85:J90">+E85*H85</f>
        <v>0</v>
      </c>
      <c r="K85" s="45">
        <v>2.1</v>
      </c>
      <c r="L85" s="24">
        <f t="shared" si="8"/>
        <v>0</v>
      </c>
    </row>
    <row r="86" spans="1:12" ht="12.75">
      <c r="A86" s="38">
        <v>2240224</v>
      </c>
      <c r="B86" s="297" t="s">
        <v>81</v>
      </c>
      <c r="C86" s="298"/>
      <c r="D86" s="236" t="s">
        <v>83</v>
      </c>
      <c r="E86" s="40"/>
      <c r="F86" s="41">
        <v>16.46</v>
      </c>
      <c r="G86" s="42">
        <f>+'Front Sheet'!$H$6</f>
        <v>0</v>
      </c>
      <c r="H86" s="43">
        <f t="shared" si="9"/>
        <v>16.46</v>
      </c>
      <c r="I86" s="43">
        <f t="shared" si="10"/>
        <v>0</v>
      </c>
      <c r="J86" s="44">
        <f t="shared" si="11"/>
        <v>0</v>
      </c>
      <c r="K86" s="45">
        <v>2.3</v>
      </c>
      <c r="L86" s="24">
        <f t="shared" si="8"/>
        <v>0</v>
      </c>
    </row>
    <row r="87" spans="1:12" ht="12.75">
      <c r="A87" s="38">
        <v>2240424</v>
      </c>
      <c r="B87" s="297" t="s">
        <v>81</v>
      </c>
      <c r="C87" s="298"/>
      <c r="D87" s="236" t="s">
        <v>84</v>
      </c>
      <c r="E87" s="40"/>
      <c r="F87" s="41">
        <v>16.18</v>
      </c>
      <c r="G87" s="42">
        <f>+'Front Sheet'!$H$6</f>
        <v>0</v>
      </c>
      <c r="H87" s="43">
        <f t="shared" si="9"/>
        <v>16.18</v>
      </c>
      <c r="I87" s="43">
        <f t="shared" si="10"/>
        <v>0</v>
      </c>
      <c r="J87" s="44">
        <f t="shared" si="11"/>
        <v>0</v>
      </c>
      <c r="K87" s="45">
        <v>2.81</v>
      </c>
      <c r="L87" s="24">
        <f t="shared" si="8"/>
        <v>0</v>
      </c>
    </row>
    <row r="88" spans="1:12" ht="12.75">
      <c r="A88" s="38">
        <v>2240624</v>
      </c>
      <c r="B88" s="297" t="s">
        <v>81</v>
      </c>
      <c r="C88" s="298"/>
      <c r="D88" s="236" t="s">
        <v>85</v>
      </c>
      <c r="E88" s="40"/>
      <c r="F88" s="41">
        <v>17.14</v>
      </c>
      <c r="G88" s="42">
        <f>+'Front Sheet'!$H$6</f>
        <v>0</v>
      </c>
      <c r="H88" s="43">
        <f t="shared" si="9"/>
        <v>17.14</v>
      </c>
      <c r="I88" s="43">
        <f t="shared" si="10"/>
        <v>0</v>
      </c>
      <c r="J88" s="44">
        <f t="shared" si="11"/>
        <v>0</v>
      </c>
      <c r="K88" s="45">
        <v>3.3</v>
      </c>
      <c r="L88" s="24">
        <f t="shared" si="8"/>
        <v>0</v>
      </c>
    </row>
    <row r="89" spans="1:12" ht="12.75">
      <c r="A89" s="38">
        <v>2240824</v>
      </c>
      <c r="B89" s="297" t="s">
        <v>81</v>
      </c>
      <c r="C89" s="298"/>
      <c r="D89" s="236" t="s">
        <v>86</v>
      </c>
      <c r="E89" s="40"/>
      <c r="F89" s="41">
        <v>27.24</v>
      </c>
      <c r="G89" s="42">
        <f>+'Front Sheet'!$H$6</f>
        <v>0</v>
      </c>
      <c r="H89" s="43">
        <f t="shared" si="9"/>
        <v>27.24</v>
      </c>
      <c r="I89" s="43">
        <f t="shared" si="10"/>
        <v>0</v>
      </c>
      <c r="J89" s="44">
        <f t="shared" si="11"/>
        <v>0</v>
      </c>
      <c r="K89" s="45">
        <v>3.81</v>
      </c>
      <c r="L89" s="24">
        <f t="shared" si="8"/>
        <v>0</v>
      </c>
    </row>
    <row r="90" spans="1:12" ht="12.75">
      <c r="A90" s="38">
        <v>2241024</v>
      </c>
      <c r="B90" s="297" t="s">
        <v>81</v>
      </c>
      <c r="C90" s="298"/>
      <c r="D90" s="236" t="s">
        <v>87</v>
      </c>
      <c r="E90" s="40"/>
      <c r="F90" s="41">
        <v>28.28</v>
      </c>
      <c r="G90" s="42">
        <f>+'Front Sheet'!$H$6</f>
        <v>0</v>
      </c>
      <c r="H90" s="43">
        <f t="shared" si="9"/>
        <v>28.28</v>
      </c>
      <c r="I90" s="43">
        <f t="shared" si="10"/>
        <v>0</v>
      </c>
      <c r="J90" s="44">
        <f t="shared" si="11"/>
        <v>0</v>
      </c>
      <c r="K90" s="45">
        <v>4.32</v>
      </c>
      <c r="L90" s="24">
        <f t="shared" si="8"/>
        <v>0</v>
      </c>
    </row>
    <row r="91" spans="1:12" ht="12.75">
      <c r="A91" s="47"/>
      <c r="B91" s="299"/>
      <c r="C91" s="299"/>
      <c r="D91" s="48"/>
      <c r="E91" s="35"/>
      <c r="F91" s="49"/>
      <c r="G91" s="49"/>
      <c r="H91" s="32"/>
      <c r="I91" s="32"/>
      <c r="J91" s="33"/>
      <c r="K91" s="29"/>
      <c r="L91" s="24">
        <f t="shared" si="8"/>
        <v>0</v>
      </c>
    </row>
    <row r="92" spans="1:12" ht="12.75">
      <c r="A92" s="38">
        <v>2937724</v>
      </c>
      <c r="B92" s="297" t="s">
        <v>88</v>
      </c>
      <c r="C92" s="298"/>
      <c r="D92" s="236" t="s">
        <v>89</v>
      </c>
      <c r="E92" s="40"/>
      <c r="F92" s="41">
        <v>6.6</v>
      </c>
      <c r="G92" s="42">
        <f>+'Front Sheet'!$H$6</f>
        <v>0</v>
      </c>
      <c r="H92" s="43">
        <f>+F92-(F92*G92)</f>
        <v>6.6</v>
      </c>
      <c r="I92" s="43">
        <f>+F92*E92</f>
        <v>0</v>
      </c>
      <c r="J92" s="44">
        <f>+E92*H92</f>
        <v>0</v>
      </c>
      <c r="K92" s="45">
        <v>1.81</v>
      </c>
      <c r="L92" s="24">
        <f t="shared" si="8"/>
        <v>0</v>
      </c>
    </row>
    <row r="93" spans="1:11" ht="12.75">
      <c r="A93" s="47"/>
      <c r="B93" s="299"/>
      <c r="C93" s="299"/>
      <c r="D93" s="48"/>
      <c r="E93" s="35"/>
      <c r="F93" s="49"/>
      <c r="G93" s="49"/>
      <c r="H93" s="32"/>
      <c r="I93" s="32"/>
      <c r="J93" s="33"/>
      <c r="K93" s="29"/>
    </row>
    <row r="94" spans="1:12" ht="12.75">
      <c r="A94" s="38">
        <v>2030224</v>
      </c>
      <c r="B94" s="297" t="s">
        <v>90</v>
      </c>
      <c r="C94" s="298"/>
      <c r="D94" s="236" t="s">
        <v>83</v>
      </c>
      <c r="E94" s="40"/>
      <c r="F94" s="41">
        <v>16.46</v>
      </c>
      <c r="G94" s="42">
        <f>+'Front Sheet'!$H$6</f>
        <v>0</v>
      </c>
      <c r="H94" s="43">
        <f>+F94-(F94*G94)</f>
        <v>16.46</v>
      </c>
      <c r="I94" s="43">
        <f>+F94*E94</f>
        <v>0</v>
      </c>
      <c r="J94" s="44">
        <f>+E94*H94</f>
        <v>0</v>
      </c>
      <c r="K94" s="45">
        <v>2.2</v>
      </c>
      <c r="L94" s="24">
        <f aca="true" t="shared" si="12" ref="L94:L108">E94*K94</f>
        <v>0</v>
      </c>
    </row>
    <row r="95" spans="1:12" ht="12.75">
      <c r="A95" s="38">
        <v>2030424</v>
      </c>
      <c r="B95" s="297" t="s">
        <v>90</v>
      </c>
      <c r="C95" s="298"/>
      <c r="D95" s="236" t="s">
        <v>84</v>
      </c>
      <c r="E95" s="40"/>
      <c r="F95" s="41">
        <v>17.16</v>
      </c>
      <c r="G95" s="42">
        <f>+'Front Sheet'!$H$6</f>
        <v>0</v>
      </c>
      <c r="H95" s="43">
        <f>+F95-(F95*G95)</f>
        <v>17.16</v>
      </c>
      <c r="I95" s="43">
        <f>+F95*E95</f>
        <v>0</v>
      </c>
      <c r="J95" s="44">
        <f>+E95*H95</f>
        <v>0</v>
      </c>
      <c r="K95" s="45">
        <v>2.44</v>
      </c>
      <c r="L95" s="24">
        <f t="shared" si="12"/>
        <v>0</v>
      </c>
    </row>
    <row r="96" spans="1:12" ht="12.75">
      <c r="A96" s="38">
        <v>2030624</v>
      </c>
      <c r="B96" s="297" t="s">
        <v>90</v>
      </c>
      <c r="C96" s="298"/>
      <c r="D96" s="236" t="s">
        <v>85</v>
      </c>
      <c r="E96" s="40"/>
      <c r="F96" s="41">
        <v>18.16</v>
      </c>
      <c r="G96" s="42">
        <f>+'Front Sheet'!$H$6</f>
        <v>0</v>
      </c>
      <c r="H96" s="43">
        <f>+F96-(F96*G96)</f>
        <v>18.16</v>
      </c>
      <c r="I96" s="43">
        <f>+F96*E96</f>
        <v>0</v>
      </c>
      <c r="J96" s="44">
        <f>+E96*H96</f>
        <v>0</v>
      </c>
      <c r="K96" s="45">
        <v>2.67</v>
      </c>
      <c r="L96" s="24">
        <f t="shared" si="12"/>
        <v>0</v>
      </c>
    </row>
    <row r="97" spans="1:12" ht="12.75">
      <c r="A97" s="38">
        <v>2030824</v>
      </c>
      <c r="B97" s="297" t="s">
        <v>90</v>
      </c>
      <c r="C97" s="298"/>
      <c r="D97" s="236" t="s">
        <v>86</v>
      </c>
      <c r="E97" s="40"/>
      <c r="F97" s="41">
        <v>27.24</v>
      </c>
      <c r="G97" s="42">
        <f>+'Front Sheet'!$H$6</f>
        <v>0</v>
      </c>
      <c r="H97" s="43">
        <f>+F97-(F97*G97)</f>
        <v>27.24</v>
      </c>
      <c r="I97" s="43">
        <f>+F97*E97</f>
        <v>0</v>
      </c>
      <c r="J97" s="44">
        <f>+E97*H97</f>
        <v>0</v>
      </c>
      <c r="K97" s="45">
        <v>3.04</v>
      </c>
      <c r="L97" s="24">
        <f t="shared" si="12"/>
        <v>0</v>
      </c>
    </row>
    <row r="98" spans="1:12" ht="12.75">
      <c r="A98" s="47"/>
      <c r="B98" s="299"/>
      <c r="C98" s="299"/>
      <c r="D98" s="48"/>
      <c r="E98" s="35"/>
      <c r="F98" s="49"/>
      <c r="G98" s="49"/>
      <c r="H98" s="32"/>
      <c r="I98" s="32"/>
      <c r="J98" s="33"/>
      <c r="K98" s="29"/>
      <c r="L98" s="24">
        <f t="shared" si="12"/>
        <v>0</v>
      </c>
    </row>
    <row r="99" spans="1:12" ht="12.75">
      <c r="A99" s="55">
        <v>117847371</v>
      </c>
      <c r="B99" s="236" t="s">
        <v>91</v>
      </c>
      <c r="C99" s="236"/>
      <c r="D99" s="236" t="s">
        <v>92</v>
      </c>
      <c r="E99" s="40"/>
      <c r="F99" s="41">
        <v>11.52</v>
      </c>
      <c r="G99" s="42">
        <f>+'Front Sheet'!$H$6</f>
        <v>0</v>
      </c>
      <c r="H99" s="43">
        <f>+F99-(F99*G99)</f>
        <v>11.52</v>
      </c>
      <c r="I99" s="43">
        <f>+F99*E99</f>
        <v>0</v>
      </c>
      <c r="J99" s="44">
        <f>+E99*H99</f>
        <v>0</v>
      </c>
      <c r="K99" s="29">
        <v>1</v>
      </c>
      <c r="L99" s="24">
        <f t="shared" si="12"/>
        <v>0</v>
      </c>
    </row>
    <row r="100" spans="1:12" ht="12.75">
      <c r="A100" s="55">
        <v>117849371</v>
      </c>
      <c r="B100" s="236" t="s">
        <v>93</v>
      </c>
      <c r="C100" s="236"/>
      <c r="D100" s="236" t="s">
        <v>92</v>
      </c>
      <c r="E100" s="40"/>
      <c r="F100" s="41">
        <v>8.25</v>
      </c>
      <c r="G100" s="42">
        <f>+'Front Sheet'!$H$6</f>
        <v>0</v>
      </c>
      <c r="H100" s="43">
        <f>+F100-(F100*G100)</f>
        <v>8.25</v>
      </c>
      <c r="I100" s="43">
        <f>+F100*E100</f>
        <v>0</v>
      </c>
      <c r="J100" s="44">
        <f>+E100*H100</f>
        <v>0</v>
      </c>
      <c r="K100" s="29">
        <v>1</v>
      </c>
      <c r="L100" s="24">
        <f t="shared" si="12"/>
        <v>0</v>
      </c>
    </row>
    <row r="101" spans="1:12" ht="12.75">
      <c r="A101" s="47"/>
      <c r="B101" s="299"/>
      <c r="C101" s="299"/>
      <c r="D101" s="48"/>
      <c r="E101" s="35"/>
      <c r="F101" s="68"/>
      <c r="G101" s="68"/>
      <c r="H101" s="32"/>
      <c r="I101" s="69"/>
      <c r="J101" s="70"/>
      <c r="K101" s="29"/>
      <c r="L101" s="24">
        <f t="shared" si="12"/>
        <v>0</v>
      </c>
    </row>
    <row r="102" spans="1:12" ht="12.75">
      <c r="A102" s="55">
        <v>424464240</v>
      </c>
      <c r="B102" s="297" t="s">
        <v>94</v>
      </c>
      <c r="C102" s="298"/>
      <c r="D102" s="236" t="s">
        <v>95</v>
      </c>
      <c r="E102" s="40"/>
      <c r="F102" s="41">
        <v>9.62</v>
      </c>
      <c r="G102" s="42">
        <f>+'Front Sheet'!$H$6</f>
        <v>0</v>
      </c>
      <c r="H102" s="43">
        <f>+F102-(F102*G102)</f>
        <v>9.62</v>
      </c>
      <c r="I102" s="43">
        <f>+F102*E102</f>
        <v>0</v>
      </c>
      <c r="J102" s="44">
        <f>+E102*H102</f>
        <v>0</v>
      </c>
      <c r="K102" s="29">
        <v>0.35</v>
      </c>
      <c r="L102" s="24">
        <f t="shared" si="12"/>
        <v>0</v>
      </c>
    </row>
    <row r="103" spans="1:12" ht="12.75">
      <c r="A103" s="55">
        <v>424465240</v>
      </c>
      <c r="B103" s="297" t="s">
        <v>94</v>
      </c>
      <c r="C103" s="298"/>
      <c r="D103" s="236" t="s">
        <v>84</v>
      </c>
      <c r="E103" s="40"/>
      <c r="F103" s="41">
        <v>10.92</v>
      </c>
      <c r="G103" s="42">
        <f>+'Front Sheet'!$H$6</f>
        <v>0</v>
      </c>
      <c r="H103" s="43">
        <f>+F103-(F103*G103)</f>
        <v>10.92</v>
      </c>
      <c r="I103" s="43">
        <f>+F103*E103</f>
        <v>0</v>
      </c>
      <c r="J103" s="44">
        <f>+E103*H103</f>
        <v>0</v>
      </c>
      <c r="K103" s="29">
        <v>0.4</v>
      </c>
      <c r="L103" s="24">
        <f t="shared" si="12"/>
        <v>0</v>
      </c>
    </row>
    <row r="104" spans="1:12" ht="12.75">
      <c r="A104" s="55">
        <v>424466240</v>
      </c>
      <c r="B104" s="297" t="s">
        <v>94</v>
      </c>
      <c r="C104" s="298"/>
      <c r="D104" s="236" t="s">
        <v>85</v>
      </c>
      <c r="E104" s="40"/>
      <c r="F104" s="49">
        <v>11.58</v>
      </c>
      <c r="G104" s="42">
        <f>+'Front Sheet'!$H$6</f>
        <v>0</v>
      </c>
      <c r="H104" s="43">
        <f>+F104-(F104*G104)</f>
        <v>11.58</v>
      </c>
      <c r="I104" s="43">
        <f>+F104*E104</f>
        <v>0</v>
      </c>
      <c r="J104" s="44">
        <f>+E104*H104</f>
        <v>0</v>
      </c>
      <c r="K104" s="29">
        <v>0.5</v>
      </c>
      <c r="L104" s="24">
        <f t="shared" si="12"/>
        <v>0</v>
      </c>
    </row>
    <row r="105" spans="1:12" ht="12.75">
      <c r="A105" s="47"/>
      <c r="B105" s="299"/>
      <c r="C105" s="299"/>
      <c r="D105" s="48"/>
      <c r="E105" s="35"/>
      <c r="F105" s="49"/>
      <c r="G105" s="49"/>
      <c r="H105" s="32"/>
      <c r="I105" s="32"/>
      <c r="J105" s="33"/>
      <c r="K105" s="29"/>
      <c r="L105" s="24">
        <f t="shared" si="12"/>
        <v>0</v>
      </c>
    </row>
    <row r="106" spans="1:12" ht="12.75">
      <c r="A106" s="38" t="s">
        <v>96</v>
      </c>
      <c r="B106" s="297" t="s">
        <v>97</v>
      </c>
      <c r="C106" s="298"/>
      <c r="D106" s="236" t="s">
        <v>98</v>
      </c>
      <c r="E106" s="40"/>
      <c r="F106" s="41">
        <v>17.08</v>
      </c>
      <c r="G106" s="42">
        <f>+'Front Sheet'!$H$6</f>
        <v>0</v>
      </c>
      <c r="H106" s="43">
        <f>+F106-(F106*G106)</f>
        <v>17.08</v>
      </c>
      <c r="I106" s="43">
        <f>+F106*E106</f>
        <v>0</v>
      </c>
      <c r="J106" s="44">
        <f>+E106*H106</f>
        <v>0</v>
      </c>
      <c r="K106" s="29">
        <v>1</v>
      </c>
      <c r="L106" s="24">
        <f t="shared" si="12"/>
        <v>0</v>
      </c>
    </row>
    <row r="107" spans="1:12" ht="12.75">
      <c r="A107" s="50">
        <v>17637</v>
      </c>
      <c r="B107" s="297" t="s">
        <v>99</v>
      </c>
      <c r="C107" s="298"/>
      <c r="D107" s="236" t="s">
        <v>100</v>
      </c>
      <c r="E107" s="40"/>
      <c r="F107" s="41">
        <v>1.62</v>
      </c>
      <c r="G107" s="42">
        <f>+'Front Sheet'!$H$6</f>
        <v>0</v>
      </c>
      <c r="H107" s="43">
        <f>+F107-(F107*G107)</f>
        <v>1.62</v>
      </c>
      <c r="I107" s="43">
        <f>+F107*E107</f>
        <v>0</v>
      </c>
      <c r="J107" s="44">
        <f>+E107*H107</f>
        <v>0</v>
      </c>
      <c r="K107" s="29">
        <v>1</v>
      </c>
      <c r="L107" s="24">
        <f t="shared" si="12"/>
        <v>0</v>
      </c>
    </row>
    <row r="108" spans="1:12" ht="12.75">
      <c r="A108" s="34"/>
      <c r="B108" s="299"/>
      <c r="C108" s="299"/>
      <c r="D108" s="35"/>
      <c r="E108" s="35"/>
      <c r="F108" s="49"/>
      <c r="G108" s="49"/>
      <c r="H108" s="32"/>
      <c r="I108" s="32"/>
      <c r="J108" s="33"/>
      <c r="K108" s="29"/>
      <c r="L108" s="24">
        <f t="shared" si="12"/>
        <v>0</v>
      </c>
    </row>
    <row r="109" spans="1:12" ht="12.75">
      <c r="A109" s="176" t="s">
        <v>937</v>
      </c>
      <c r="B109" s="177"/>
      <c r="C109" s="177"/>
      <c r="D109" s="177"/>
      <c r="E109" s="177"/>
      <c r="F109" s="183"/>
      <c r="G109" s="183"/>
      <c r="H109" s="180"/>
      <c r="I109" s="180"/>
      <c r="J109" s="184"/>
      <c r="K109" s="29"/>
      <c r="L109" s="24">
        <f aca="true" t="shared" si="13" ref="L109:L142">E109*K109</f>
        <v>0</v>
      </c>
    </row>
    <row r="110" spans="1:12" ht="12.75">
      <c r="A110" s="34"/>
      <c r="B110" s="299"/>
      <c r="C110" s="299"/>
      <c r="D110" s="35"/>
      <c r="E110" s="35"/>
      <c r="F110" s="49"/>
      <c r="G110" s="49"/>
      <c r="H110" s="32"/>
      <c r="I110" s="32"/>
      <c r="J110" s="33"/>
      <c r="K110" s="29"/>
      <c r="L110" s="24">
        <f t="shared" si="13"/>
        <v>0</v>
      </c>
    </row>
    <row r="111" spans="1:12" ht="12.75">
      <c r="A111" s="38">
        <v>3432224</v>
      </c>
      <c r="B111" s="297" t="s">
        <v>126</v>
      </c>
      <c r="C111" s="298"/>
      <c r="D111" s="236" t="s">
        <v>127</v>
      </c>
      <c r="E111" s="40"/>
      <c r="F111" s="41">
        <v>6.3</v>
      </c>
      <c r="G111" s="42">
        <f>+'Front Sheet'!$H$6</f>
        <v>0</v>
      </c>
      <c r="H111" s="43">
        <f>+F111-(F111*G111)</f>
        <v>6.3</v>
      </c>
      <c r="I111" s="43">
        <f>+F111*E111</f>
        <v>0</v>
      </c>
      <c r="J111" s="44">
        <f>+E111*H111</f>
        <v>0</v>
      </c>
      <c r="K111" s="45">
        <v>0.51</v>
      </c>
      <c r="L111" s="24">
        <f t="shared" si="13"/>
        <v>0</v>
      </c>
    </row>
    <row r="112" spans="1:12" ht="12.75">
      <c r="A112" s="38">
        <v>3431324</v>
      </c>
      <c r="B112" s="297" t="s">
        <v>126</v>
      </c>
      <c r="C112" s="298"/>
      <c r="D112" s="236" t="s">
        <v>128</v>
      </c>
      <c r="E112" s="40"/>
      <c r="F112" s="41">
        <v>6.68</v>
      </c>
      <c r="G112" s="42">
        <f>+'Front Sheet'!$H$6</f>
        <v>0</v>
      </c>
      <c r="H112" s="43">
        <f>+F112-(F112*G112)</f>
        <v>6.68</v>
      </c>
      <c r="I112" s="43">
        <f>+F112*E112</f>
        <v>0</v>
      </c>
      <c r="J112" s="44">
        <f>+E112*H112</f>
        <v>0</v>
      </c>
      <c r="K112" s="45">
        <v>0.87</v>
      </c>
      <c r="L112" s="24">
        <f t="shared" si="13"/>
        <v>0</v>
      </c>
    </row>
    <row r="113" spans="1:12" ht="12.75">
      <c r="A113" s="38">
        <v>3431424</v>
      </c>
      <c r="B113" s="297" t="s">
        <v>126</v>
      </c>
      <c r="C113" s="298"/>
      <c r="D113" s="236" t="s">
        <v>129</v>
      </c>
      <c r="E113" s="40"/>
      <c r="F113" s="41">
        <v>10.28</v>
      </c>
      <c r="G113" s="42">
        <f>+'Front Sheet'!$H$6</f>
        <v>0</v>
      </c>
      <c r="H113" s="43">
        <f>+F113-(F113*G113)</f>
        <v>10.28</v>
      </c>
      <c r="I113" s="43">
        <f>+F113*E113</f>
        <v>0</v>
      </c>
      <c r="J113" s="44">
        <f>+E113*H113</f>
        <v>0</v>
      </c>
      <c r="K113" s="45">
        <v>1.24</v>
      </c>
      <c r="L113" s="24">
        <f t="shared" si="13"/>
        <v>0</v>
      </c>
    </row>
    <row r="114" spans="1:12" ht="12.75">
      <c r="A114" s="38">
        <v>3431524</v>
      </c>
      <c r="B114" s="297" t="s">
        <v>126</v>
      </c>
      <c r="C114" s="298"/>
      <c r="D114" s="236" t="s">
        <v>130</v>
      </c>
      <c r="E114" s="40"/>
      <c r="F114" s="41">
        <v>9</v>
      </c>
      <c r="G114" s="42">
        <f>+'Front Sheet'!$H$6</f>
        <v>0</v>
      </c>
      <c r="H114" s="43">
        <f>+F114-(F114*G114)</f>
        <v>9</v>
      </c>
      <c r="I114" s="43">
        <f>+F114*E114</f>
        <v>0</v>
      </c>
      <c r="J114" s="44">
        <f>+E114*H114</f>
        <v>0</v>
      </c>
      <c r="K114" s="45">
        <v>1.62</v>
      </c>
      <c r="L114" s="24">
        <f t="shared" si="13"/>
        <v>0</v>
      </c>
    </row>
    <row r="115" spans="1:12" ht="12.75">
      <c r="A115" s="38">
        <v>3940224</v>
      </c>
      <c r="B115" s="297" t="s">
        <v>126</v>
      </c>
      <c r="C115" s="298"/>
      <c r="D115" s="236" t="s">
        <v>131</v>
      </c>
      <c r="E115" s="40"/>
      <c r="F115" s="41">
        <v>10.2</v>
      </c>
      <c r="G115" s="42">
        <f>+'Front Sheet'!$H$6</f>
        <v>0</v>
      </c>
      <c r="H115" s="43">
        <f>+F115-(F115*G115)</f>
        <v>10.2</v>
      </c>
      <c r="I115" s="43">
        <f>+F115*E115</f>
        <v>0</v>
      </c>
      <c r="J115" s="44">
        <f>+E115*H115</f>
        <v>0</v>
      </c>
      <c r="K115" s="45">
        <v>1.71</v>
      </c>
      <c r="L115" s="24">
        <f t="shared" si="13"/>
        <v>0</v>
      </c>
    </row>
    <row r="116" spans="1:12" ht="12.75">
      <c r="A116" s="47"/>
      <c r="B116" s="299"/>
      <c r="C116" s="299"/>
      <c r="D116" s="48"/>
      <c r="E116" s="35"/>
      <c r="F116" s="49"/>
      <c r="G116" s="49"/>
      <c r="H116" s="32"/>
      <c r="I116" s="32"/>
      <c r="J116" s="33"/>
      <c r="K116" s="29"/>
      <c r="L116" s="24">
        <f t="shared" si="13"/>
        <v>0</v>
      </c>
    </row>
    <row r="117" spans="1:12" ht="12.75">
      <c r="A117" s="38">
        <v>3912524</v>
      </c>
      <c r="B117" s="297" t="s">
        <v>126</v>
      </c>
      <c r="C117" s="298"/>
      <c r="D117" s="236" t="s">
        <v>132</v>
      </c>
      <c r="E117" s="40"/>
      <c r="F117" s="41">
        <v>9.68</v>
      </c>
      <c r="G117" s="42">
        <f>+'Front Sheet'!$H$6</f>
        <v>0</v>
      </c>
      <c r="H117" s="43">
        <f>+F117-(F117*G117)</f>
        <v>9.68</v>
      </c>
      <c r="I117" s="43">
        <f>+F117*E117</f>
        <v>0</v>
      </c>
      <c r="J117" s="44">
        <f>+E117*H117</f>
        <v>0</v>
      </c>
      <c r="K117" s="45">
        <v>0.66</v>
      </c>
      <c r="L117" s="24">
        <f t="shared" si="13"/>
        <v>0</v>
      </c>
    </row>
    <row r="118" spans="1:12" ht="12.75">
      <c r="A118" s="38">
        <v>3912624</v>
      </c>
      <c r="B118" s="297" t="s">
        <v>126</v>
      </c>
      <c r="C118" s="298"/>
      <c r="D118" s="236" t="s">
        <v>133</v>
      </c>
      <c r="E118" s="40"/>
      <c r="F118" s="41">
        <v>10.2</v>
      </c>
      <c r="G118" s="42">
        <f>+'Front Sheet'!$H$6</f>
        <v>0</v>
      </c>
      <c r="H118" s="43">
        <f>+F118-(F118*G118)</f>
        <v>10.2</v>
      </c>
      <c r="I118" s="43">
        <f>+F118*E118</f>
        <v>0</v>
      </c>
      <c r="J118" s="44">
        <f>+E118*H118</f>
        <v>0</v>
      </c>
      <c r="K118" s="45">
        <v>1.1</v>
      </c>
      <c r="L118" s="24">
        <f t="shared" si="13"/>
        <v>0</v>
      </c>
    </row>
    <row r="119" spans="1:12" ht="12.75">
      <c r="A119" s="55">
        <v>139127240</v>
      </c>
      <c r="B119" s="297" t="s">
        <v>126</v>
      </c>
      <c r="C119" s="298"/>
      <c r="D119" s="236" t="s">
        <v>134</v>
      </c>
      <c r="E119" s="40"/>
      <c r="F119" s="41">
        <v>10.34</v>
      </c>
      <c r="G119" s="42">
        <f>+'Front Sheet'!$H$6</f>
        <v>0</v>
      </c>
      <c r="H119" s="43">
        <f>+F119-(F119*G119)</f>
        <v>10.34</v>
      </c>
      <c r="I119" s="43">
        <f>+F119*E119</f>
        <v>0</v>
      </c>
      <c r="J119" s="44">
        <f>+E119*H119</f>
        <v>0</v>
      </c>
      <c r="K119" s="45">
        <v>1.7</v>
      </c>
      <c r="L119" s="24">
        <f t="shared" si="13"/>
        <v>0</v>
      </c>
    </row>
    <row r="120" spans="1:12" ht="12.75">
      <c r="A120" s="38">
        <v>3953824</v>
      </c>
      <c r="B120" s="297" t="s">
        <v>126</v>
      </c>
      <c r="C120" s="298"/>
      <c r="D120" s="236" t="s">
        <v>135</v>
      </c>
      <c r="E120" s="40"/>
      <c r="F120" s="41">
        <v>11.24</v>
      </c>
      <c r="G120" s="42">
        <f>+'Front Sheet'!$H$6</f>
        <v>0</v>
      </c>
      <c r="H120" s="43">
        <f>+F120-(F120*G120)</f>
        <v>11.24</v>
      </c>
      <c r="I120" s="43">
        <f>+F120*E120</f>
        <v>0</v>
      </c>
      <c r="J120" s="44">
        <f>+E120*H120</f>
        <v>0</v>
      </c>
      <c r="K120" s="45">
        <v>2.2</v>
      </c>
      <c r="L120" s="24">
        <f t="shared" si="13"/>
        <v>0</v>
      </c>
    </row>
    <row r="121" spans="1:12" ht="12.75">
      <c r="A121" s="38">
        <v>3912824</v>
      </c>
      <c r="B121" s="297" t="s">
        <v>126</v>
      </c>
      <c r="C121" s="298"/>
      <c r="D121" s="236" t="s">
        <v>136</v>
      </c>
      <c r="E121" s="40"/>
      <c r="F121" s="49">
        <v>11.6</v>
      </c>
      <c r="G121" s="42">
        <f>+'Front Sheet'!$H$6</f>
        <v>0</v>
      </c>
      <c r="H121" s="43">
        <f>+F121-(F121*G121)</f>
        <v>11.6</v>
      </c>
      <c r="I121" s="43">
        <f>+F121*E121</f>
        <v>0</v>
      </c>
      <c r="J121" s="44">
        <f>+E121*H121</f>
        <v>0</v>
      </c>
      <c r="K121" s="79">
        <v>2.38</v>
      </c>
      <c r="L121" s="24">
        <f t="shared" si="13"/>
        <v>0</v>
      </c>
    </row>
    <row r="122" spans="1:12" ht="12.75">
      <c r="A122" s="47"/>
      <c r="B122" s="299"/>
      <c r="C122" s="299"/>
      <c r="D122" s="48"/>
      <c r="E122" s="35"/>
      <c r="F122" s="49"/>
      <c r="G122" s="49"/>
      <c r="H122" s="32"/>
      <c r="I122" s="32"/>
      <c r="J122" s="33"/>
      <c r="K122" s="29"/>
      <c r="L122" s="24">
        <f t="shared" si="13"/>
        <v>0</v>
      </c>
    </row>
    <row r="123" spans="1:12" ht="12.75">
      <c r="A123" s="38">
        <v>3430324</v>
      </c>
      <c r="B123" s="297" t="s">
        <v>126</v>
      </c>
      <c r="C123" s="298"/>
      <c r="D123" s="236" t="s">
        <v>141</v>
      </c>
      <c r="E123" s="40"/>
      <c r="F123" s="41">
        <v>7.62</v>
      </c>
      <c r="G123" s="42">
        <f>+'Front Sheet'!$H$6</f>
        <v>0</v>
      </c>
      <c r="H123" s="43">
        <f>+F123-(F123*G123)</f>
        <v>7.62</v>
      </c>
      <c r="I123" s="43">
        <f>+F123*E123</f>
        <v>0</v>
      </c>
      <c r="J123" s="44">
        <f>+E123*H123</f>
        <v>0</v>
      </c>
      <c r="K123" s="45">
        <v>0.76</v>
      </c>
      <c r="L123" s="24">
        <f t="shared" si="13"/>
        <v>0</v>
      </c>
    </row>
    <row r="124" spans="1:12" ht="12.75">
      <c r="A124" s="38">
        <v>3119324</v>
      </c>
      <c r="B124" s="297" t="s">
        <v>126</v>
      </c>
      <c r="C124" s="298"/>
      <c r="D124" s="236" t="s">
        <v>142</v>
      </c>
      <c r="E124" s="40"/>
      <c r="F124" s="41">
        <v>8</v>
      </c>
      <c r="G124" s="42">
        <f>+'Front Sheet'!$H$6</f>
        <v>0</v>
      </c>
      <c r="H124" s="43">
        <f>+F124-(F124*G124)</f>
        <v>8</v>
      </c>
      <c r="I124" s="43">
        <f>+F124*E124</f>
        <v>0</v>
      </c>
      <c r="J124" s="44">
        <f>+E124*H124</f>
        <v>0</v>
      </c>
      <c r="K124" s="45">
        <v>1.29</v>
      </c>
      <c r="L124" s="24">
        <f t="shared" si="13"/>
        <v>0</v>
      </c>
    </row>
    <row r="125" spans="1:12" ht="12.75">
      <c r="A125" s="38">
        <v>3431624</v>
      </c>
      <c r="B125" s="297" t="s">
        <v>126</v>
      </c>
      <c r="C125" s="298"/>
      <c r="D125" s="236" t="s">
        <v>143</v>
      </c>
      <c r="E125" s="40"/>
      <c r="F125" s="41">
        <v>6.3</v>
      </c>
      <c r="G125" s="42">
        <f>+'Front Sheet'!$H$6</f>
        <v>0</v>
      </c>
      <c r="H125" s="43">
        <f>+F125-(F125*G125)</f>
        <v>6.3</v>
      </c>
      <c r="I125" s="43">
        <f>+F125*E125</f>
        <v>0</v>
      </c>
      <c r="J125" s="44">
        <f>+E125*H125</f>
        <v>0</v>
      </c>
      <c r="K125" s="45">
        <v>1.89</v>
      </c>
      <c r="L125" s="24">
        <f t="shared" si="13"/>
        <v>0</v>
      </c>
    </row>
    <row r="126" spans="1:12" ht="12.75">
      <c r="A126" s="38">
        <v>3120024</v>
      </c>
      <c r="B126" s="297" t="s">
        <v>126</v>
      </c>
      <c r="C126" s="298"/>
      <c r="D126" s="236" t="s">
        <v>144</v>
      </c>
      <c r="E126" s="40"/>
      <c r="F126" s="41">
        <v>6.78</v>
      </c>
      <c r="G126" s="42">
        <f>+'Front Sheet'!$H$6</f>
        <v>0</v>
      </c>
      <c r="H126" s="43">
        <f>+F126-(F126*G126)</f>
        <v>6.78</v>
      </c>
      <c r="I126" s="43">
        <f>+F126*E126</f>
        <v>0</v>
      </c>
      <c r="J126" s="44">
        <f>+E126*H126</f>
        <v>0</v>
      </c>
      <c r="K126" s="45">
        <v>2.41</v>
      </c>
      <c r="L126" s="24">
        <f t="shared" si="13"/>
        <v>0</v>
      </c>
    </row>
    <row r="127" spans="1:12" ht="12.75">
      <c r="A127" s="38">
        <v>3940424</v>
      </c>
      <c r="B127" s="297" t="s">
        <v>126</v>
      </c>
      <c r="C127" s="298"/>
      <c r="D127" s="236" t="s">
        <v>145</v>
      </c>
      <c r="E127" s="40"/>
      <c r="F127" s="41">
        <v>8.26</v>
      </c>
      <c r="G127" s="42">
        <f>+'Front Sheet'!$H$6</f>
        <v>0</v>
      </c>
      <c r="H127" s="43">
        <f>+F127-(F127*G127)</f>
        <v>8.26</v>
      </c>
      <c r="I127" s="43">
        <f>+F127*E127</f>
        <v>0</v>
      </c>
      <c r="J127" s="44">
        <f>+E127*H127</f>
        <v>0</v>
      </c>
      <c r="K127" s="45">
        <v>2.54</v>
      </c>
      <c r="L127" s="24">
        <f t="shared" si="13"/>
        <v>0</v>
      </c>
    </row>
    <row r="128" spans="1:12" ht="12.75">
      <c r="A128" s="47"/>
      <c r="B128" s="299"/>
      <c r="C128" s="299"/>
      <c r="D128" s="48"/>
      <c r="E128" s="35"/>
      <c r="F128" s="49"/>
      <c r="G128" s="49"/>
      <c r="H128" s="32"/>
      <c r="I128" s="32"/>
      <c r="J128" s="33"/>
      <c r="K128" s="29"/>
      <c r="L128" s="24">
        <f t="shared" si="13"/>
        <v>0</v>
      </c>
    </row>
    <row r="129" spans="1:12" ht="12.75">
      <c r="A129" s="38">
        <v>3430424</v>
      </c>
      <c r="B129" s="297" t="s">
        <v>126</v>
      </c>
      <c r="C129" s="298"/>
      <c r="D129" s="236" t="s">
        <v>146</v>
      </c>
      <c r="E129" s="40"/>
      <c r="F129" s="41">
        <v>8.56</v>
      </c>
      <c r="G129" s="42">
        <f>+'Front Sheet'!$H$6</f>
        <v>0</v>
      </c>
      <c r="H129" s="43">
        <f>+F129-(F129*G129)</f>
        <v>8.56</v>
      </c>
      <c r="I129" s="43">
        <f>+F129*E129</f>
        <v>0</v>
      </c>
      <c r="J129" s="44">
        <f>+E129*H129</f>
        <v>0</v>
      </c>
      <c r="K129" s="45">
        <v>0.93</v>
      </c>
      <c r="L129" s="24">
        <f t="shared" si="13"/>
        <v>0</v>
      </c>
    </row>
    <row r="130" spans="1:12" ht="12.75">
      <c r="A130" s="38">
        <v>3118624</v>
      </c>
      <c r="B130" s="297" t="s">
        <v>126</v>
      </c>
      <c r="C130" s="298"/>
      <c r="D130" s="236" t="s">
        <v>147</v>
      </c>
      <c r="E130" s="40"/>
      <c r="F130" s="41">
        <v>8.98</v>
      </c>
      <c r="G130" s="42">
        <f>+'Front Sheet'!$H$6</f>
        <v>0</v>
      </c>
      <c r="H130" s="43">
        <f>+F130-(F130*G130)</f>
        <v>8.98</v>
      </c>
      <c r="I130" s="43">
        <f>+F130*E130</f>
        <v>0</v>
      </c>
      <c r="J130" s="44">
        <f>+E130*H130</f>
        <v>0</v>
      </c>
      <c r="K130" s="45">
        <v>1.61</v>
      </c>
      <c r="L130" s="24">
        <f t="shared" si="13"/>
        <v>0</v>
      </c>
    </row>
    <row r="131" spans="1:12" ht="12.75">
      <c r="A131" s="38">
        <v>3431724</v>
      </c>
      <c r="B131" s="297" t="s">
        <v>126</v>
      </c>
      <c r="C131" s="298"/>
      <c r="D131" s="236" t="s">
        <v>148</v>
      </c>
      <c r="E131" s="40"/>
      <c r="F131" s="41">
        <v>9.46</v>
      </c>
      <c r="G131" s="42">
        <f>+'Front Sheet'!$H$6</f>
        <v>0</v>
      </c>
      <c r="H131" s="43">
        <f>+F131-(F131*G131)</f>
        <v>9.46</v>
      </c>
      <c r="I131" s="43">
        <f>+F131*E131</f>
        <v>0</v>
      </c>
      <c r="J131" s="44">
        <f>+E131*H131</f>
        <v>0</v>
      </c>
      <c r="K131" s="45">
        <v>2.34</v>
      </c>
      <c r="L131" s="24">
        <f t="shared" si="13"/>
        <v>0</v>
      </c>
    </row>
    <row r="132" spans="1:12" ht="12.75">
      <c r="A132" s="38">
        <v>3129824</v>
      </c>
      <c r="B132" s="297" t="s">
        <v>126</v>
      </c>
      <c r="C132" s="298"/>
      <c r="D132" s="236" t="s">
        <v>149</v>
      </c>
      <c r="E132" s="40"/>
      <c r="F132" s="41">
        <v>7.32</v>
      </c>
      <c r="G132" s="42">
        <f>+'Front Sheet'!$H$6</f>
        <v>0</v>
      </c>
      <c r="H132" s="43">
        <f>+F132-(F132*G132)</f>
        <v>7.32</v>
      </c>
      <c r="I132" s="43">
        <f>+F132*E132</f>
        <v>0</v>
      </c>
      <c r="J132" s="44">
        <f>+E132*H132</f>
        <v>0</v>
      </c>
      <c r="K132" s="45">
        <v>3.02</v>
      </c>
      <c r="L132" s="24">
        <f t="shared" si="13"/>
        <v>0</v>
      </c>
    </row>
    <row r="133" spans="1:12" ht="12.75">
      <c r="A133" s="38">
        <v>3940624</v>
      </c>
      <c r="B133" s="297" t="s">
        <v>126</v>
      </c>
      <c r="C133" s="298"/>
      <c r="D133" s="236" t="s">
        <v>150</v>
      </c>
      <c r="E133" s="40"/>
      <c r="F133" s="41">
        <v>9.06</v>
      </c>
      <c r="G133" s="42">
        <f>+'Front Sheet'!$H$6</f>
        <v>0</v>
      </c>
      <c r="H133" s="43">
        <f>+F133-(F133*G133)</f>
        <v>9.06</v>
      </c>
      <c r="I133" s="43">
        <f>+F133*E133</f>
        <v>0</v>
      </c>
      <c r="J133" s="44">
        <f>+E133*H133</f>
        <v>0</v>
      </c>
      <c r="K133" s="45">
        <v>3.2</v>
      </c>
      <c r="L133" s="24">
        <f t="shared" si="13"/>
        <v>0</v>
      </c>
    </row>
    <row r="134" spans="1:12" ht="12.75">
      <c r="A134" s="47"/>
      <c r="B134" s="299"/>
      <c r="C134" s="299"/>
      <c r="D134" s="48"/>
      <c r="E134" s="35"/>
      <c r="F134" s="49"/>
      <c r="G134" s="49"/>
      <c r="H134" s="32"/>
      <c r="I134" s="32"/>
      <c r="J134" s="33"/>
      <c r="K134" s="29"/>
      <c r="L134" s="24">
        <f t="shared" si="13"/>
        <v>0</v>
      </c>
    </row>
    <row r="135" spans="1:12" ht="12.75">
      <c r="A135" s="38">
        <v>3181624</v>
      </c>
      <c r="B135" s="297" t="s">
        <v>151</v>
      </c>
      <c r="C135" s="298"/>
      <c r="D135" s="236" t="s">
        <v>51</v>
      </c>
      <c r="E135" s="40"/>
      <c r="F135" s="41">
        <v>1.54</v>
      </c>
      <c r="G135" s="42">
        <f>+'Front Sheet'!$H$6</f>
        <v>0</v>
      </c>
      <c r="H135" s="43">
        <f>+F135-(F135*G135)</f>
        <v>1.54</v>
      </c>
      <c r="I135" s="43">
        <f>+F135*E135</f>
        <v>0</v>
      </c>
      <c r="J135" s="44">
        <f>+E135*H135</f>
        <v>0</v>
      </c>
      <c r="K135" s="45">
        <v>0.21</v>
      </c>
      <c r="L135" s="24">
        <f t="shared" si="13"/>
        <v>0</v>
      </c>
    </row>
    <row r="136" spans="1:12" ht="12.75">
      <c r="A136" s="38">
        <v>3432024</v>
      </c>
      <c r="B136" s="297" t="s">
        <v>151</v>
      </c>
      <c r="C136" s="298"/>
      <c r="D136" s="236" t="s">
        <v>152</v>
      </c>
      <c r="E136" s="40"/>
      <c r="F136" s="41">
        <v>2.34</v>
      </c>
      <c r="G136" s="42">
        <f>+'Front Sheet'!$H$6</f>
        <v>0</v>
      </c>
      <c r="H136" s="43">
        <f>+F136-(F136*G136)</f>
        <v>2.34</v>
      </c>
      <c r="I136" s="43">
        <f>+F136*E136</f>
        <v>0</v>
      </c>
      <c r="J136" s="44">
        <f>+E136*H136</f>
        <v>0</v>
      </c>
      <c r="K136" s="45">
        <v>0.31</v>
      </c>
      <c r="L136" s="24">
        <f t="shared" si="13"/>
        <v>0</v>
      </c>
    </row>
    <row r="137" spans="1:12" ht="12.75">
      <c r="A137" s="38">
        <v>3181424</v>
      </c>
      <c r="B137" s="297" t="s">
        <v>151</v>
      </c>
      <c r="C137" s="298"/>
      <c r="D137" s="236" t="s">
        <v>52</v>
      </c>
      <c r="E137" s="40"/>
      <c r="F137" s="41">
        <v>4.6</v>
      </c>
      <c r="G137" s="42">
        <f>+'Front Sheet'!$H$6</f>
        <v>0</v>
      </c>
      <c r="H137" s="43">
        <f>+F137-(F137*G137)</f>
        <v>4.6</v>
      </c>
      <c r="I137" s="43">
        <f>+F137*E137</f>
        <v>0</v>
      </c>
      <c r="J137" s="44">
        <f>+E137*H137</f>
        <v>0</v>
      </c>
      <c r="K137" s="45">
        <v>0.4</v>
      </c>
      <c r="L137" s="24">
        <f t="shared" si="13"/>
        <v>0</v>
      </c>
    </row>
    <row r="138" spans="1:12" ht="12.75">
      <c r="A138" s="47"/>
      <c r="B138" s="299"/>
      <c r="C138" s="299"/>
      <c r="D138" s="48"/>
      <c r="E138" s="35"/>
      <c r="F138" s="49"/>
      <c r="G138" s="49"/>
      <c r="H138" s="32"/>
      <c r="I138" s="32"/>
      <c r="J138" s="33"/>
      <c r="K138" s="29"/>
      <c r="L138" s="24">
        <f t="shared" si="13"/>
        <v>0</v>
      </c>
    </row>
    <row r="139" spans="1:12" ht="12.75">
      <c r="A139" s="38">
        <v>3429624</v>
      </c>
      <c r="B139" s="297" t="s">
        <v>153</v>
      </c>
      <c r="C139" s="298"/>
      <c r="D139" s="236" t="s">
        <v>154</v>
      </c>
      <c r="E139" s="40"/>
      <c r="F139" s="41">
        <v>21.28</v>
      </c>
      <c r="G139" s="42">
        <f>+'Front Sheet'!$H$6</f>
        <v>0</v>
      </c>
      <c r="H139" s="43">
        <f>+F139-(F139*G139)</f>
        <v>21.28</v>
      </c>
      <c r="I139" s="43">
        <f>+F139*E139</f>
        <v>0</v>
      </c>
      <c r="J139" s="44">
        <f>+E139*H139</f>
        <v>0</v>
      </c>
      <c r="K139" s="45">
        <v>2.96</v>
      </c>
      <c r="L139" s="24">
        <f t="shared" si="13"/>
        <v>0</v>
      </c>
    </row>
    <row r="140" spans="1:12" ht="12.75">
      <c r="A140" s="55">
        <v>139491240</v>
      </c>
      <c r="B140" s="297" t="s">
        <v>153</v>
      </c>
      <c r="C140" s="298"/>
      <c r="D140" s="236" t="s">
        <v>135</v>
      </c>
      <c r="E140" s="40"/>
      <c r="F140" s="41">
        <v>24.86</v>
      </c>
      <c r="G140" s="42">
        <f>+'Front Sheet'!$H$6</f>
        <v>0</v>
      </c>
      <c r="H140" s="43">
        <f>+F140-(F140*G140)</f>
        <v>24.86</v>
      </c>
      <c r="I140" s="43">
        <f>+F140*E140</f>
        <v>0</v>
      </c>
      <c r="J140" s="44">
        <f>+E140*H140</f>
        <v>0</v>
      </c>
      <c r="K140" s="45">
        <v>3.5</v>
      </c>
      <c r="L140" s="24">
        <f t="shared" si="13"/>
        <v>0</v>
      </c>
    </row>
    <row r="141" spans="1:12" ht="12.75">
      <c r="A141" s="38">
        <v>3429424</v>
      </c>
      <c r="B141" s="297" t="s">
        <v>153</v>
      </c>
      <c r="C141" s="298"/>
      <c r="D141" s="236" t="s">
        <v>155</v>
      </c>
      <c r="E141" s="40"/>
      <c r="F141" s="41">
        <v>15.8</v>
      </c>
      <c r="G141" s="42">
        <f>+'Front Sheet'!$H$6</f>
        <v>0</v>
      </c>
      <c r="H141" s="43">
        <f>+F141-(F141*G141)</f>
        <v>15.8</v>
      </c>
      <c r="I141" s="43">
        <f>+F141*E141</f>
        <v>0</v>
      </c>
      <c r="J141" s="44">
        <f>+E141*H141</f>
        <v>0</v>
      </c>
      <c r="K141" s="45">
        <v>4.35</v>
      </c>
      <c r="L141" s="24">
        <f t="shared" si="13"/>
        <v>0</v>
      </c>
    </row>
    <row r="142" spans="1:12" ht="12.75">
      <c r="A142" s="38">
        <v>3180824</v>
      </c>
      <c r="B142" s="297" t="s">
        <v>153</v>
      </c>
      <c r="C142" s="298"/>
      <c r="D142" s="236" t="s">
        <v>156</v>
      </c>
      <c r="E142" s="40"/>
      <c r="F142" s="41">
        <v>17.6</v>
      </c>
      <c r="G142" s="42">
        <f>+'Front Sheet'!$H$6</f>
        <v>0</v>
      </c>
      <c r="H142" s="43">
        <f>+F142-(F142*G142)</f>
        <v>17.6</v>
      </c>
      <c r="I142" s="43">
        <f>+F142*E142</f>
        <v>0</v>
      </c>
      <c r="J142" s="44">
        <f>+E142*H142</f>
        <v>0</v>
      </c>
      <c r="K142" s="45">
        <v>5.45</v>
      </c>
      <c r="L142" s="24">
        <f t="shared" si="13"/>
        <v>0</v>
      </c>
    </row>
    <row r="143" spans="1:12" ht="12.75">
      <c r="A143" s="47"/>
      <c r="B143" s="299"/>
      <c r="C143" s="299"/>
      <c r="D143" s="48"/>
      <c r="E143" s="35"/>
      <c r="F143" s="49"/>
      <c r="G143" s="49"/>
      <c r="H143" s="32"/>
      <c r="I143" s="32"/>
      <c r="J143" s="33"/>
      <c r="K143" s="29"/>
      <c r="L143" s="24">
        <f aca="true" t="shared" si="14" ref="L143:L181">E143*K143</f>
        <v>0</v>
      </c>
    </row>
    <row r="144" spans="1:12" ht="12.75">
      <c r="A144" s="38">
        <v>3700224</v>
      </c>
      <c r="B144" s="297" t="s">
        <v>157</v>
      </c>
      <c r="C144" s="298"/>
      <c r="D144" s="236" t="s">
        <v>127</v>
      </c>
      <c r="E144" s="40"/>
      <c r="F144" s="41">
        <v>7.38</v>
      </c>
      <c r="G144" s="42">
        <f>+'Front Sheet'!$H$6</f>
        <v>0</v>
      </c>
      <c r="H144" s="43">
        <f>+F144-(F144*G144)</f>
        <v>7.38</v>
      </c>
      <c r="I144" s="43">
        <f>+F144*E144</f>
        <v>0</v>
      </c>
      <c r="J144" s="44">
        <f>+E144*H144</f>
        <v>0</v>
      </c>
      <c r="K144" s="45">
        <v>0.8</v>
      </c>
      <c r="L144" s="24">
        <f>E144*K144</f>
        <v>0</v>
      </c>
    </row>
    <row r="145" spans="1:12" ht="12.75">
      <c r="A145" s="50">
        <v>139663240</v>
      </c>
      <c r="B145" s="297" t="s">
        <v>157</v>
      </c>
      <c r="C145" s="298"/>
      <c r="D145" s="236" t="s">
        <v>132</v>
      </c>
      <c r="E145" s="40"/>
      <c r="F145" s="41">
        <v>19.18</v>
      </c>
      <c r="G145" s="42">
        <f>+'Front Sheet'!$H$6</f>
        <v>0</v>
      </c>
      <c r="H145" s="43">
        <f>+F145-(F145*G145)</f>
        <v>19.18</v>
      </c>
      <c r="I145" s="43">
        <f>+F145*E145</f>
        <v>0</v>
      </c>
      <c r="J145" s="44">
        <f>+E145*H145</f>
        <v>0</v>
      </c>
      <c r="K145" s="45">
        <v>1.21</v>
      </c>
      <c r="L145" s="24">
        <f>E145*K145</f>
        <v>0</v>
      </c>
    </row>
    <row r="146" spans="1:12" ht="12.75">
      <c r="A146" s="38">
        <v>3700424</v>
      </c>
      <c r="B146" s="297" t="s">
        <v>157</v>
      </c>
      <c r="C146" s="298"/>
      <c r="D146" s="236" t="s">
        <v>141</v>
      </c>
      <c r="E146" s="40"/>
      <c r="F146" s="41">
        <v>9.06</v>
      </c>
      <c r="G146" s="42">
        <f>+'Front Sheet'!$H$6</f>
        <v>0</v>
      </c>
      <c r="H146" s="43">
        <f>+F146-(F146*G146)</f>
        <v>9.06</v>
      </c>
      <c r="I146" s="43">
        <f>+F146*E146</f>
        <v>0</v>
      </c>
      <c r="J146" s="44">
        <f>+E146*H146</f>
        <v>0</v>
      </c>
      <c r="K146" s="45">
        <v>1.21</v>
      </c>
      <c r="L146" s="24">
        <f>E146*K146</f>
        <v>0</v>
      </c>
    </row>
    <row r="147" spans="1:12" ht="12.75">
      <c r="A147" s="38">
        <v>3700624</v>
      </c>
      <c r="B147" s="297" t="s">
        <v>157</v>
      </c>
      <c r="C147" s="298"/>
      <c r="D147" s="236" t="s">
        <v>158</v>
      </c>
      <c r="E147" s="40"/>
      <c r="F147" s="41">
        <v>11.38</v>
      </c>
      <c r="G147" s="42">
        <f>+'Front Sheet'!$H$6</f>
        <v>0</v>
      </c>
      <c r="H147" s="43">
        <f>+F147-(F147*G147)</f>
        <v>11.38</v>
      </c>
      <c r="I147" s="43">
        <f>+F147*E147</f>
        <v>0</v>
      </c>
      <c r="J147" s="44">
        <f>+E147*H147</f>
        <v>0</v>
      </c>
      <c r="K147" s="45">
        <v>1.51</v>
      </c>
      <c r="L147" s="24">
        <f>E147*K147</f>
        <v>0</v>
      </c>
    </row>
    <row r="148" spans="1:12" ht="12.75">
      <c r="A148" s="47"/>
      <c r="B148" s="299"/>
      <c r="C148" s="299"/>
      <c r="D148" s="48"/>
      <c r="E148" s="35"/>
      <c r="F148" s="49"/>
      <c r="G148" s="49"/>
      <c r="H148" s="32"/>
      <c r="I148" s="32"/>
      <c r="J148" s="33"/>
      <c r="K148" s="29"/>
      <c r="L148" s="24">
        <f t="shared" si="14"/>
        <v>0</v>
      </c>
    </row>
    <row r="149" spans="1:12" ht="12.75">
      <c r="A149" s="55">
        <v>137030240</v>
      </c>
      <c r="B149" s="297" t="s">
        <v>159</v>
      </c>
      <c r="C149" s="298"/>
      <c r="D149" s="236" t="s">
        <v>160</v>
      </c>
      <c r="E149" s="40"/>
      <c r="F149" s="41">
        <v>21.58</v>
      </c>
      <c r="G149" s="42">
        <f>+'Front Sheet'!$H$6</f>
        <v>0</v>
      </c>
      <c r="H149" s="43">
        <f>+F149-(F149*G149)</f>
        <v>21.58</v>
      </c>
      <c r="I149" s="43">
        <f>+F149*E149</f>
        <v>0</v>
      </c>
      <c r="J149" s="44">
        <f>+E149*H149</f>
        <v>0</v>
      </c>
      <c r="K149" s="45">
        <v>0.54</v>
      </c>
      <c r="L149" s="24">
        <f t="shared" si="14"/>
        <v>0</v>
      </c>
    </row>
    <row r="150" spans="1:12" ht="12.75">
      <c r="A150" s="47"/>
      <c r="B150" s="299"/>
      <c r="C150" s="299"/>
      <c r="D150" s="48"/>
      <c r="E150" s="35"/>
      <c r="F150" s="56"/>
      <c r="G150" s="56"/>
      <c r="H150" s="32"/>
      <c r="I150" s="43"/>
      <c r="J150" s="33"/>
      <c r="K150" s="29"/>
      <c r="L150" s="24">
        <f t="shared" si="14"/>
        <v>0</v>
      </c>
    </row>
    <row r="151" spans="1:12" ht="12.75">
      <c r="A151" s="55">
        <v>454340240</v>
      </c>
      <c r="B151" s="297" t="s">
        <v>161</v>
      </c>
      <c r="C151" s="298"/>
      <c r="D151" s="236" t="s">
        <v>162</v>
      </c>
      <c r="E151" s="40"/>
      <c r="F151" s="41">
        <v>27</v>
      </c>
      <c r="G151" s="42">
        <f>+'Front Sheet'!$H$6</f>
        <v>0</v>
      </c>
      <c r="H151" s="43">
        <f>+F151-(F151*G151)</f>
        <v>27</v>
      </c>
      <c r="I151" s="43">
        <f>+F151*E151</f>
        <v>0</v>
      </c>
      <c r="J151" s="44">
        <f>+E151*H151</f>
        <v>0</v>
      </c>
      <c r="K151" s="29">
        <v>2.1</v>
      </c>
      <c r="L151" s="24">
        <f t="shared" si="14"/>
        <v>0</v>
      </c>
    </row>
    <row r="152" spans="1:12" ht="12.75">
      <c r="A152" s="47"/>
      <c r="B152" s="299"/>
      <c r="C152" s="299"/>
      <c r="D152" s="48"/>
      <c r="E152" s="35"/>
      <c r="F152" s="49"/>
      <c r="G152" s="49"/>
      <c r="H152" s="32"/>
      <c r="I152" s="32"/>
      <c r="J152" s="33"/>
      <c r="K152" s="29"/>
      <c r="L152" s="24">
        <f t="shared" si="14"/>
        <v>0</v>
      </c>
    </row>
    <row r="153" spans="1:12" ht="12.75">
      <c r="A153" s="38">
        <v>5923024</v>
      </c>
      <c r="B153" s="297" t="s">
        <v>163</v>
      </c>
      <c r="C153" s="298"/>
      <c r="D153" s="236" t="s">
        <v>164</v>
      </c>
      <c r="E153" s="40"/>
      <c r="F153" s="41">
        <v>4.54</v>
      </c>
      <c r="G153" s="42">
        <f>+'Front Sheet'!$H$6</f>
        <v>0</v>
      </c>
      <c r="H153" s="43">
        <f>+F153-(F153*G153)</f>
        <v>4.54</v>
      </c>
      <c r="I153" s="43">
        <f>+F153*E153</f>
        <v>0</v>
      </c>
      <c r="J153" s="44">
        <f>+E153*H153</f>
        <v>0</v>
      </c>
      <c r="K153" s="45">
        <v>0.01</v>
      </c>
      <c r="L153" s="24">
        <f t="shared" si="14"/>
        <v>0</v>
      </c>
    </row>
    <row r="154" spans="1:12" ht="12.75">
      <c r="A154" s="38">
        <v>5434024</v>
      </c>
      <c r="B154" s="297" t="s">
        <v>165</v>
      </c>
      <c r="C154" s="298"/>
      <c r="D154" s="236" t="s">
        <v>166</v>
      </c>
      <c r="E154" s="40"/>
      <c r="F154" s="41">
        <v>3.5</v>
      </c>
      <c r="G154" s="42">
        <f>+'Front Sheet'!$H$6</f>
        <v>0</v>
      </c>
      <c r="H154" s="43">
        <f>+F154-(F154*G154)</f>
        <v>3.5</v>
      </c>
      <c r="I154" s="43">
        <f>+F154*E154</f>
        <v>0</v>
      </c>
      <c r="J154" s="44">
        <f>+E154*H154</f>
        <v>0</v>
      </c>
      <c r="K154" s="45">
        <v>0.01</v>
      </c>
      <c r="L154" s="24">
        <f t="shared" si="14"/>
        <v>0</v>
      </c>
    </row>
    <row r="155" spans="1:12" ht="12.75">
      <c r="A155" s="55">
        <v>154342240</v>
      </c>
      <c r="B155" s="297" t="s">
        <v>167</v>
      </c>
      <c r="C155" s="298"/>
      <c r="D155" s="236" t="s">
        <v>168</v>
      </c>
      <c r="E155" s="40"/>
      <c r="F155" s="41">
        <v>3.5</v>
      </c>
      <c r="G155" s="42">
        <f>+'Front Sheet'!$H$6</f>
        <v>0</v>
      </c>
      <c r="H155" s="43">
        <f>+F155-(F155*G155)</f>
        <v>3.5</v>
      </c>
      <c r="I155" s="43">
        <f>+F155*E155</f>
        <v>0</v>
      </c>
      <c r="J155" s="44">
        <f>+E155*H155</f>
        <v>0</v>
      </c>
      <c r="K155" s="45">
        <v>0.01</v>
      </c>
      <c r="L155" s="24">
        <f t="shared" si="14"/>
        <v>0</v>
      </c>
    </row>
    <row r="156" spans="1:12" ht="12.75">
      <c r="A156" s="55">
        <v>107154370</v>
      </c>
      <c r="B156" s="297" t="s">
        <v>169</v>
      </c>
      <c r="C156" s="298"/>
      <c r="D156" s="236"/>
      <c r="E156" s="40"/>
      <c r="F156" s="41">
        <v>0.7</v>
      </c>
      <c r="G156" s="42">
        <f>+'Front Sheet'!$H$6</f>
        <v>0</v>
      </c>
      <c r="H156" s="43">
        <f>+F156-(F156*G156)</f>
        <v>0.7</v>
      </c>
      <c r="I156" s="43">
        <f>+F156*E156</f>
        <v>0</v>
      </c>
      <c r="J156" s="44">
        <f>+E156*H156</f>
        <v>0</v>
      </c>
      <c r="K156" s="45">
        <v>0.01</v>
      </c>
      <c r="L156" s="24">
        <f t="shared" si="14"/>
        <v>0</v>
      </c>
    </row>
    <row r="157" spans="1:12" ht="12.75">
      <c r="A157" s="34"/>
      <c r="B157" s="299"/>
      <c r="C157" s="299"/>
      <c r="D157" s="35"/>
      <c r="E157" s="35"/>
      <c r="F157" s="49"/>
      <c r="G157" s="49"/>
      <c r="H157" s="32"/>
      <c r="I157" s="32"/>
      <c r="J157" s="33"/>
      <c r="K157" s="29"/>
      <c r="L157" s="24">
        <f t="shared" si="14"/>
        <v>0</v>
      </c>
    </row>
    <row r="158" spans="1:12" ht="12.75">
      <c r="A158" s="176" t="s">
        <v>936</v>
      </c>
      <c r="B158" s="177"/>
      <c r="C158" s="177"/>
      <c r="D158" s="177"/>
      <c r="E158" s="177"/>
      <c r="F158" s="183"/>
      <c r="G158" s="183"/>
      <c r="H158" s="180"/>
      <c r="I158" s="180"/>
      <c r="J158" s="184"/>
      <c r="K158" s="29"/>
      <c r="L158" s="24">
        <f t="shared" si="14"/>
        <v>0</v>
      </c>
    </row>
    <row r="159" spans="1:12" ht="12.75">
      <c r="A159" s="47"/>
      <c r="B159" s="305"/>
      <c r="C159" s="305"/>
      <c r="D159" s="48"/>
      <c r="E159" s="35"/>
      <c r="F159" s="49"/>
      <c r="G159" s="49"/>
      <c r="H159" s="32"/>
      <c r="I159" s="32"/>
      <c r="J159" s="33"/>
      <c r="K159" s="29"/>
      <c r="L159" s="24">
        <f t="shared" si="14"/>
        <v>0</v>
      </c>
    </row>
    <row r="160" spans="1:12" ht="12.75">
      <c r="A160" s="38">
        <v>3495024</v>
      </c>
      <c r="B160" s="297" t="s">
        <v>170</v>
      </c>
      <c r="C160" s="298"/>
      <c r="D160" s="236" t="s">
        <v>171</v>
      </c>
      <c r="E160" s="40"/>
      <c r="F160" s="41">
        <v>4.18</v>
      </c>
      <c r="G160" s="42">
        <f>+'Front Sheet'!$H$6</f>
        <v>0</v>
      </c>
      <c r="H160" s="43">
        <f>+F160-(F160*G160)</f>
        <v>4.18</v>
      </c>
      <c r="I160" s="43">
        <f>+F160*E160</f>
        <v>0</v>
      </c>
      <c r="J160" s="44">
        <f>+E160*H160</f>
        <v>0</v>
      </c>
      <c r="K160" s="45">
        <v>0.48</v>
      </c>
      <c r="L160" s="24">
        <f t="shared" si="14"/>
        <v>0</v>
      </c>
    </row>
    <row r="161" spans="1:12" ht="12.75">
      <c r="A161" s="55">
        <v>198008240</v>
      </c>
      <c r="B161" s="297" t="s">
        <v>170</v>
      </c>
      <c r="C161" s="298"/>
      <c r="D161" s="236" t="s">
        <v>172</v>
      </c>
      <c r="E161" s="40"/>
      <c r="F161" s="41">
        <v>7.4</v>
      </c>
      <c r="G161" s="42">
        <f>+'Front Sheet'!$H$6</f>
        <v>0</v>
      </c>
      <c r="H161" s="43">
        <f>+F161-(F161*G161)</f>
        <v>7.4</v>
      </c>
      <c r="I161" s="43">
        <f>+F161*E161</f>
        <v>0</v>
      </c>
      <c r="J161" s="44">
        <f>+E161*H161</f>
        <v>0</v>
      </c>
      <c r="K161" s="45">
        <v>0.69</v>
      </c>
      <c r="L161" s="24">
        <f t="shared" si="14"/>
        <v>0</v>
      </c>
    </row>
    <row r="162" spans="1:12" ht="12.75">
      <c r="A162" s="38">
        <v>3112424</v>
      </c>
      <c r="B162" s="297" t="s">
        <v>170</v>
      </c>
      <c r="C162" s="298"/>
      <c r="D162" s="236" t="s">
        <v>173</v>
      </c>
      <c r="E162" s="40"/>
      <c r="F162" s="41">
        <v>4.66</v>
      </c>
      <c r="G162" s="42">
        <f>+'Front Sheet'!$H$6</f>
        <v>0</v>
      </c>
      <c r="H162" s="43">
        <f>+F162-(F162*G162)</f>
        <v>4.66</v>
      </c>
      <c r="I162" s="43">
        <f>+F162*E162</f>
        <v>0</v>
      </c>
      <c r="J162" s="44">
        <f>+E162*H162</f>
        <v>0</v>
      </c>
      <c r="K162" s="45">
        <v>0.69</v>
      </c>
      <c r="L162" s="24">
        <f t="shared" si="14"/>
        <v>0</v>
      </c>
    </row>
    <row r="163" spans="1:12" ht="12.75">
      <c r="A163" s="38">
        <v>3112924</v>
      </c>
      <c r="B163" s="297" t="s">
        <v>170</v>
      </c>
      <c r="C163" s="298"/>
      <c r="D163" s="236" t="s">
        <v>174</v>
      </c>
      <c r="E163" s="40"/>
      <c r="F163" s="41">
        <v>5.5</v>
      </c>
      <c r="G163" s="42">
        <f>+'Front Sheet'!$H$6</f>
        <v>0</v>
      </c>
      <c r="H163" s="43">
        <f>+F163-(F163*G163)</f>
        <v>5.5</v>
      </c>
      <c r="I163" s="43">
        <f>+F163*E163</f>
        <v>0</v>
      </c>
      <c r="J163" s="44">
        <f>+E163*H163</f>
        <v>0</v>
      </c>
      <c r="K163" s="45">
        <v>0.86</v>
      </c>
      <c r="L163" s="24">
        <f t="shared" si="14"/>
        <v>0</v>
      </c>
    </row>
    <row r="164" spans="1:12" ht="12.75">
      <c r="A164" s="47"/>
      <c r="B164" s="305"/>
      <c r="C164" s="305"/>
      <c r="D164" s="48"/>
      <c r="E164" s="35"/>
      <c r="F164" s="49"/>
      <c r="G164" s="49"/>
      <c r="H164" s="32"/>
      <c r="I164" s="32"/>
      <c r="J164" s="33"/>
      <c r="K164" s="29"/>
      <c r="L164" s="24">
        <f t="shared" si="14"/>
        <v>0</v>
      </c>
    </row>
    <row r="165" spans="1:12" ht="12.75">
      <c r="A165" s="38">
        <v>3494924</v>
      </c>
      <c r="B165" s="297" t="s">
        <v>170</v>
      </c>
      <c r="C165" s="298"/>
      <c r="D165" s="236" t="s">
        <v>175</v>
      </c>
      <c r="E165" s="40"/>
      <c r="F165" s="41">
        <v>4.18</v>
      </c>
      <c r="G165" s="42">
        <f>+'Front Sheet'!$H$6</f>
        <v>0</v>
      </c>
      <c r="H165" s="43">
        <f>+F165-(F165*G165)</f>
        <v>4.18</v>
      </c>
      <c r="I165" s="43">
        <f>+F165*E165</f>
        <v>0</v>
      </c>
      <c r="J165" s="44">
        <f>+E165*H165</f>
        <v>0</v>
      </c>
      <c r="K165" s="45">
        <v>0.4</v>
      </c>
      <c r="L165" s="24">
        <f t="shared" si="14"/>
        <v>0</v>
      </c>
    </row>
    <row r="166" spans="1:12" ht="12.75">
      <c r="A166" s="38">
        <v>9800624</v>
      </c>
      <c r="B166" s="297" t="s">
        <v>170</v>
      </c>
      <c r="C166" s="298"/>
      <c r="D166" s="236" t="s">
        <v>176</v>
      </c>
      <c r="E166" s="40"/>
      <c r="F166" s="41">
        <v>6.4</v>
      </c>
      <c r="G166" s="42">
        <f>+'Front Sheet'!$H$6</f>
        <v>0</v>
      </c>
      <c r="H166" s="43">
        <f>+F166-(F166*G166)</f>
        <v>6.4</v>
      </c>
      <c r="I166" s="43">
        <f>+F166*E166</f>
        <v>0</v>
      </c>
      <c r="J166" s="44">
        <f>+E166*H166</f>
        <v>0</v>
      </c>
      <c r="K166" s="45">
        <v>0.5</v>
      </c>
      <c r="L166" s="24">
        <f t="shared" si="14"/>
        <v>0</v>
      </c>
    </row>
    <row r="167" spans="1:12" ht="12.75">
      <c r="A167" s="38">
        <v>3180024</v>
      </c>
      <c r="B167" s="297" t="s">
        <v>170</v>
      </c>
      <c r="C167" s="298"/>
      <c r="D167" s="236" t="s">
        <v>177</v>
      </c>
      <c r="E167" s="40"/>
      <c r="F167" s="41">
        <v>4.66</v>
      </c>
      <c r="G167" s="42">
        <f>+'Front Sheet'!$H$6</f>
        <v>0</v>
      </c>
      <c r="H167" s="43">
        <f>+F167-(F167*G167)</f>
        <v>4.66</v>
      </c>
      <c r="I167" s="43">
        <f>+F167*E167</f>
        <v>0</v>
      </c>
      <c r="J167" s="44">
        <f>+E167*H167</f>
        <v>0</v>
      </c>
      <c r="K167" s="45">
        <v>0.59</v>
      </c>
      <c r="L167" s="24">
        <f t="shared" si="14"/>
        <v>0</v>
      </c>
    </row>
    <row r="168" spans="1:12" ht="12.75">
      <c r="A168" s="38">
        <v>3112824</v>
      </c>
      <c r="B168" s="297" t="s">
        <v>170</v>
      </c>
      <c r="C168" s="298"/>
      <c r="D168" s="236" t="s">
        <v>178</v>
      </c>
      <c r="E168" s="40"/>
      <c r="F168" s="41">
        <v>5.5</v>
      </c>
      <c r="G168" s="42">
        <f>+'Front Sheet'!$H$6</f>
        <v>0</v>
      </c>
      <c r="H168" s="43">
        <f>+F168-(F168*G168)</f>
        <v>5.5</v>
      </c>
      <c r="I168" s="43">
        <f>+F168*E168</f>
        <v>0</v>
      </c>
      <c r="J168" s="44">
        <f>+E168*H168</f>
        <v>0</v>
      </c>
      <c r="K168" s="45">
        <v>0.71</v>
      </c>
      <c r="L168" s="24">
        <f t="shared" si="14"/>
        <v>0</v>
      </c>
    </row>
    <row r="169" spans="1:12" ht="12.75">
      <c r="A169" s="34"/>
      <c r="B169" s="305"/>
      <c r="C169" s="305"/>
      <c r="D169" s="35"/>
      <c r="E169" s="35"/>
      <c r="F169" s="49"/>
      <c r="G169" s="49"/>
      <c r="H169" s="32"/>
      <c r="I169" s="32"/>
      <c r="J169" s="33"/>
      <c r="K169" s="29"/>
      <c r="L169" s="24">
        <f t="shared" si="14"/>
        <v>0</v>
      </c>
    </row>
    <row r="170" spans="1:12" ht="12.75">
      <c r="A170" s="176" t="s">
        <v>935</v>
      </c>
      <c r="B170" s="177"/>
      <c r="C170" s="177"/>
      <c r="D170" s="177"/>
      <c r="E170" s="177"/>
      <c r="F170" s="183"/>
      <c r="G170" s="183"/>
      <c r="H170" s="180"/>
      <c r="I170" s="180"/>
      <c r="J170" s="184"/>
      <c r="K170" s="29"/>
      <c r="L170" s="24">
        <f t="shared" si="14"/>
        <v>0</v>
      </c>
    </row>
    <row r="171" spans="1:12" ht="12.75">
      <c r="A171" s="47"/>
      <c r="B171" s="305"/>
      <c r="C171" s="305"/>
      <c r="D171" s="48"/>
      <c r="E171" s="35"/>
      <c r="F171" s="49"/>
      <c r="G171" s="49"/>
      <c r="H171" s="32"/>
      <c r="I171" s="32"/>
      <c r="J171" s="33"/>
      <c r="K171" s="29"/>
      <c r="L171" s="24">
        <f t="shared" si="14"/>
        <v>0</v>
      </c>
    </row>
    <row r="172" spans="1:12" ht="12.75">
      <c r="A172" s="38">
        <v>2121024</v>
      </c>
      <c r="B172" s="297" t="s">
        <v>179</v>
      </c>
      <c r="C172" s="298"/>
      <c r="D172" s="236" t="s">
        <v>82</v>
      </c>
      <c r="E172" s="40"/>
      <c r="F172" s="41">
        <v>6.48</v>
      </c>
      <c r="G172" s="42">
        <f>+'Front Sheet'!$H$6</f>
        <v>0</v>
      </c>
      <c r="H172" s="43">
        <f>+F172-(F172*G172)</f>
        <v>6.48</v>
      </c>
      <c r="I172" s="43">
        <f>+F172*E172</f>
        <v>0</v>
      </c>
      <c r="J172" s="44">
        <f>+E172*H172</f>
        <v>0</v>
      </c>
      <c r="K172" s="45">
        <v>0.49</v>
      </c>
      <c r="L172" s="24">
        <f t="shared" si="14"/>
        <v>0</v>
      </c>
    </row>
    <row r="173" spans="1:12" ht="12.75">
      <c r="A173" s="38">
        <v>2121224</v>
      </c>
      <c r="B173" s="297" t="s">
        <v>179</v>
      </c>
      <c r="C173" s="298"/>
      <c r="D173" s="236" t="s">
        <v>180</v>
      </c>
      <c r="E173" s="40"/>
      <c r="F173" s="41">
        <v>7.06</v>
      </c>
      <c r="G173" s="42">
        <f>+'Front Sheet'!$H$6</f>
        <v>0</v>
      </c>
      <c r="H173" s="43">
        <f>+F173-(F173*G173)</f>
        <v>7.06</v>
      </c>
      <c r="I173" s="43">
        <f>+F173*E173</f>
        <v>0</v>
      </c>
      <c r="J173" s="44">
        <f>+E173*H173</f>
        <v>0</v>
      </c>
      <c r="K173" s="45">
        <v>0.58</v>
      </c>
      <c r="L173" s="24">
        <f t="shared" si="14"/>
        <v>0</v>
      </c>
    </row>
    <row r="174" spans="1:12" ht="12.75">
      <c r="A174" s="38">
        <v>2121424</v>
      </c>
      <c r="B174" s="297" t="s">
        <v>179</v>
      </c>
      <c r="C174" s="298"/>
      <c r="D174" s="236" t="s">
        <v>64</v>
      </c>
      <c r="E174" s="40"/>
      <c r="F174" s="41">
        <v>7.6</v>
      </c>
      <c r="G174" s="42">
        <f>+'Front Sheet'!$H$6</f>
        <v>0</v>
      </c>
      <c r="H174" s="43">
        <f>+F174-(F174*G174)</f>
        <v>7.6</v>
      </c>
      <c r="I174" s="43">
        <f>+F174*E174</f>
        <v>0</v>
      </c>
      <c r="J174" s="44">
        <f>+E174*H174</f>
        <v>0</v>
      </c>
      <c r="K174" s="45">
        <v>0.68</v>
      </c>
      <c r="L174" s="24">
        <f t="shared" si="14"/>
        <v>0</v>
      </c>
    </row>
    <row r="175" spans="1:12" ht="12.75">
      <c r="A175" s="38">
        <v>2160324</v>
      </c>
      <c r="B175" s="297" t="s">
        <v>179</v>
      </c>
      <c r="C175" s="298"/>
      <c r="D175" s="236" t="s">
        <v>83</v>
      </c>
      <c r="E175" s="40"/>
      <c r="F175" s="41">
        <v>5.14</v>
      </c>
      <c r="G175" s="42">
        <f>+'Front Sheet'!$H$6</f>
        <v>0</v>
      </c>
      <c r="H175" s="43">
        <f>+F175-(F175*G175)</f>
        <v>5.14</v>
      </c>
      <c r="I175" s="43">
        <f>+F175*E175</f>
        <v>0</v>
      </c>
      <c r="J175" s="44">
        <f>+E175*H175</f>
        <v>0</v>
      </c>
      <c r="K175" s="45">
        <v>0.87</v>
      </c>
      <c r="L175" s="24">
        <f t="shared" si="14"/>
        <v>0</v>
      </c>
    </row>
    <row r="176" spans="1:12" ht="12.75">
      <c r="A176" s="38">
        <v>2160424</v>
      </c>
      <c r="B176" s="297" t="s">
        <v>179</v>
      </c>
      <c r="C176" s="298"/>
      <c r="D176" s="236" t="s">
        <v>84</v>
      </c>
      <c r="E176" s="40"/>
      <c r="F176" s="41">
        <v>6.24</v>
      </c>
      <c r="G176" s="42">
        <f>+'Front Sheet'!$H$6</f>
        <v>0</v>
      </c>
      <c r="H176" s="43">
        <f>+F176-(F176*G176)</f>
        <v>6.24</v>
      </c>
      <c r="I176" s="43">
        <f>+F176*E176</f>
        <v>0</v>
      </c>
      <c r="J176" s="44">
        <f>+E176*H176</f>
        <v>0</v>
      </c>
      <c r="K176" s="45">
        <v>1</v>
      </c>
      <c r="L176" s="24">
        <f t="shared" si="14"/>
        <v>0</v>
      </c>
    </row>
    <row r="177" spans="1:12" ht="12.75">
      <c r="A177" s="47"/>
      <c r="B177" s="299"/>
      <c r="C177" s="299"/>
      <c r="D177" s="48"/>
      <c r="E177" s="35"/>
      <c r="F177" s="49"/>
      <c r="G177" s="49"/>
      <c r="H177" s="32"/>
      <c r="I177" s="32"/>
      <c r="J177" s="33"/>
      <c r="K177" s="29"/>
      <c r="L177" s="24">
        <f t="shared" si="14"/>
        <v>0</v>
      </c>
    </row>
    <row r="178" spans="1:12" ht="12.75">
      <c r="A178" s="38">
        <v>2160524</v>
      </c>
      <c r="B178" s="297" t="s">
        <v>181</v>
      </c>
      <c r="C178" s="298"/>
      <c r="D178" s="236" t="s">
        <v>84</v>
      </c>
      <c r="E178" s="40"/>
      <c r="F178" s="41">
        <v>6.74</v>
      </c>
      <c r="G178" s="42">
        <f>+'Front Sheet'!$H$6</f>
        <v>0</v>
      </c>
      <c r="H178" s="43">
        <f>+F178-(F178*G178)</f>
        <v>6.74</v>
      </c>
      <c r="I178" s="43">
        <f>+F178*E178</f>
        <v>0</v>
      </c>
      <c r="J178" s="44">
        <f>+E178*H178</f>
        <v>0</v>
      </c>
      <c r="K178" s="45">
        <v>1.53</v>
      </c>
      <c r="L178" s="24">
        <f t="shared" si="14"/>
        <v>0</v>
      </c>
    </row>
    <row r="179" spans="1:12" ht="12.75">
      <c r="A179" s="38">
        <v>2160624</v>
      </c>
      <c r="B179" s="297" t="s">
        <v>181</v>
      </c>
      <c r="C179" s="298"/>
      <c r="D179" s="236" t="s">
        <v>85</v>
      </c>
      <c r="E179" s="40"/>
      <c r="F179" s="41">
        <v>8.68</v>
      </c>
      <c r="G179" s="42">
        <f>+'Front Sheet'!$H$6</f>
        <v>0</v>
      </c>
      <c r="H179" s="43">
        <f>+F179-(F179*G179)</f>
        <v>8.68</v>
      </c>
      <c r="I179" s="43">
        <f>+F179*E179</f>
        <v>0</v>
      </c>
      <c r="J179" s="44">
        <f>+E179*H179</f>
        <v>0</v>
      </c>
      <c r="K179" s="45">
        <v>1.87</v>
      </c>
      <c r="L179" s="24">
        <f t="shared" si="14"/>
        <v>0</v>
      </c>
    </row>
    <row r="180" spans="1:12" ht="12.75">
      <c r="A180" s="47"/>
      <c r="B180" s="299"/>
      <c r="C180" s="299"/>
      <c r="D180" s="48"/>
      <c r="E180" s="35"/>
      <c r="F180" s="49"/>
      <c r="G180" s="49"/>
      <c r="H180" s="32"/>
      <c r="I180" s="32"/>
      <c r="J180" s="33"/>
      <c r="K180" s="29"/>
      <c r="L180" s="24">
        <f t="shared" si="14"/>
        <v>0</v>
      </c>
    </row>
    <row r="181" spans="1:12" ht="12.75">
      <c r="A181" s="38">
        <v>2800924</v>
      </c>
      <c r="B181" s="297" t="s">
        <v>182</v>
      </c>
      <c r="C181" s="298"/>
      <c r="D181" s="236" t="s">
        <v>183</v>
      </c>
      <c r="E181" s="40"/>
      <c r="F181" s="41">
        <v>8.52</v>
      </c>
      <c r="G181" s="42">
        <f>+'Front Sheet'!$H$6</f>
        <v>0</v>
      </c>
      <c r="H181" s="43">
        <f>+F181-(F181*G181)</f>
        <v>8.52</v>
      </c>
      <c r="I181" s="43">
        <f>+F181*E181</f>
        <v>0</v>
      </c>
      <c r="J181" s="44">
        <f>+E181*H181</f>
        <v>0</v>
      </c>
      <c r="K181" s="45">
        <v>1.59</v>
      </c>
      <c r="L181" s="24">
        <f t="shared" si="14"/>
        <v>0</v>
      </c>
    </row>
    <row r="182" spans="1:12" ht="12.75">
      <c r="A182" s="38">
        <v>2802224</v>
      </c>
      <c r="B182" s="297" t="s">
        <v>182</v>
      </c>
      <c r="C182" s="298"/>
      <c r="D182" s="236" t="s">
        <v>184</v>
      </c>
      <c r="E182" s="40"/>
      <c r="F182" s="41">
        <v>8.74</v>
      </c>
      <c r="G182" s="42">
        <f>+'Front Sheet'!$H$6</f>
        <v>0</v>
      </c>
      <c r="H182" s="43">
        <f>+F182-(F182*G182)</f>
        <v>8.74</v>
      </c>
      <c r="I182" s="43">
        <f>+F182*E182</f>
        <v>0</v>
      </c>
      <c r="J182" s="44">
        <f>+E182*H182</f>
        <v>0</v>
      </c>
      <c r="K182" s="45">
        <v>2.05</v>
      </c>
      <c r="L182" s="24">
        <f aca="true" t="shared" si="15" ref="L182:L227">E182*K182</f>
        <v>0</v>
      </c>
    </row>
    <row r="183" spans="1:12" ht="12.75">
      <c r="A183" s="38">
        <v>2802324</v>
      </c>
      <c r="B183" s="297" t="s">
        <v>182</v>
      </c>
      <c r="C183" s="298"/>
      <c r="D183" s="236" t="s">
        <v>185</v>
      </c>
      <c r="E183" s="40"/>
      <c r="F183" s="41">
        <v>9.46</v>
      </c>
      <c r="G183" s="42">
        <f>+'Front Sheet'!$H$6</f>
        <v>0</v>
      </c>
      <c r="H183" s="43">
        <f>+F183-(F183*G183)</f>
        <v>9.46</v>
      </c>
      <c r="I183" s="43">
        <f>+F183*E183</f>
        <v>0</v>
      </c>
      <c r="J183" s="44">
        <f>+E183*H183</f>
        <v>0</v>
      </c>
      <c r="K183" s="45">
        <v>2.54</v>
      </c>
      <c r="L183" s="24">
        <f t="shared" si="15"/>
        <v>0</v>
      </c>
    </row>
    <row r="184" spans="1:12" ht="12.75">
      <c r="A184" s="38">
        <v>2163424</v>
      </c>
      <c r="B184" s="297" t="s">
        <v>182</v>
      </c>
      <c r="C184" s="298"/>
      <c r="D184" s="236" t="s">
        <v>186</v>
      </c>
      <c r="E184" s="40"/>
      <c r="F184" s="41">
        <v>10.04</v>
      </c>
      <c r="G184" s="42">
        <f>+'Front Sheet'!$H$6</f>
        <v>0</v>
      </c>
      <c r="H184" s="43">
        <f>+F184-(F184*G184)</f>
        <v>10.04</v>
      </c>
      <c r="I184" s="43">
        <f>+F184*E184</f>
        <v>0</v>
      </c>
      <c r="J184" s="44">
        <f>+E184*H184</f>
        <v>0</v>
      </c>
      <c r="K184" s="45">
        <v>2.86</v>
      </c>
      <c r="L184" s="24">
        <f t="shared" si="15"/>
        <v>0</v>
      </c>
    </row>
    <row r="185" spans="1:12" ht="12.75">
      <c r="A185" s="55">
        <v>128024240</v>
      </c>
      <c r="B185" s="297" t="s">
        <v>187</v>
      </c>
      <c r="C185" s="298"/>
      <c r="D185" s="236" t="s">
        <v>188</v>
      </c>
      <c r="E185" s="40"/>
      <c r="F185" s="41">
        <v>13.32</v>
      </c>
      <c r="G185" s="42">
        <f>+'Front Sheet'!$H$6</f>
        <v>0</v>
      </c>
      <c r="H185" s="43">
        <f>+F185-(F185*G185)</f>
        <v>13.32</v>
      </c>
      <c r="I185" s="43">
        <f>+F185*E185</f>
        <v>0</v>
      </c>
      <c r="J185" s="44">
        <f>+E185*H185</f>
        <v>0</v>
      </c>
      <c r="K185" s="45">
        <v>2.86</v>
      </c>
      <c r="L185" s="24">
        <f t="shared" si="15"/>
        <v>0</v>
      </c>
    </row>
    <row r="186" spans="1:12" ht="12.75">
      <c r="A186" s="34"/>
      <c r="B186" s="299"/>
      <c r="C186" s="299"/>
      <c r="D186" s="35"/>
      <c r="E186" s="35"/>
      <c r="F186" s="49"/>
      <c r="G186" s="49"/>
      <c r="H186" s="32"/>
      <c r="I186" s="32"/>
      <c r="J186" s="33"/>
      <c r="K186" s="29"/>
      <c r="L186" s="24">
        <f t="shared" si="15"/>
        <v>0</v>
      </c>
    </row>
    <row r="187" spans="1:12" ht="12.75">
      <c r="A187" s="50">
        <v>422602240</v>
      </c>
      <c r="B187" s="297" t="s">
        <v>189</v>
      </c>
      <c r="C187" s="298"/>
      <c r="D187" s="236" t="s">
        <v>83</v>
      </c>
      <c r="E187" s="40"/>
      <c r="F187" s="41">
        <v>32.38</v>
      </c>
      <c r="G187" s="42">
        <f>+'Front Sheet'!$H$6</f>
        <v>0</v>
      </c>
      <c r="H187" s="43">
        <f>+F187-(F187*G187)</f>
        <v>32.38</v>
      </c>
      <c r="I187" s="43">
        <f>+F187*E187</f>
        <v>0</v>
      </c>
      <c r="J187" s="44">
        <f>+E187*H187</f>
        <v>0</v>
      </c>
      <c r="K187" s="29">
        <v>2</v>
      </c>
      <c r="L187" s="24">
        <f t="shared" si="15"/>
        <v>0</v>
      </c>
    </row>
    <row r="188" spans="1:12" ht="12.75">
      <c r="A188" s="38">
        <v>2260424</v>
      </c>
      <c r="B188" s="297" t="s">
        <v>189</v>
      </c>
      <c r="C188" s="298"/>
      <c r="D188" s="236" t="s">
        <v>84</v>
      </c>
      <c r="E188" s="40"/>
      <c r="F188" s="41">
        <v>74.34</v>
      </c>
      <c r="G188" s="42">
        <f>+'Front Sheet'!$H$6</f>
        <v>0</v>
      </c>
      <c r="H188" s="43">
        <f>+F188-(F188*G188)</f>
        <v>74.34</v>
      </c>
      <c r="I188" s="43">
        <f>+F188*E188</f>
        <v>0</v>
      </c>
      <c r="J188" s="44">
        <f>+E188*H188</f>
        <v>0</v>
      </c>
      <c r="K188" s="29">
        <v>2</v>
      </c>
      <c r="L188" s="24">
        <f t="shared" si="15"/>
        <v>0</v>
      </c>
    </row>
    <row r="189" spans="1:12" ht="12.75">
      <c r="A189" s="38">
        <v>2260624</v>
      </c>
      <c r="B189" s="297" t="s">
        <v>189</v>
      </c>
      <c r="C189" s="298"/>
      <c r="D189" s="236" t="s">
        <v>85</v>
      </c>
      <c r="E189" s="40"/>
      <c r="F189" s="41">
        <v>81.06</v>
      </c>
      <c r="G189" s="42">
        <f>+'Front Sheet'!$H$6</f>
        <v>0</v>
      </c>
      <c r="H189" s="43">
        <f>+F189-(F189*G189)</f>
        <v>81.06</v>
      </c>
      <c r="I189" s="43">
        <f>+F189*E189</f>
        <v>0</v>
      </c>
      <c r="J189" s="44">
        <f>+E189*H189</f>
        <v>0</v>
      </c>
      <c r="K189" s="29">
        <v>2</v>
      </c>
      <c r="L189" s="24">
        <f t="shared" si="15"/>
        <v>0</v>
      </c>
    </row>
    <row r="190" spans="1:12" ht="12.75">
      <c r="A190" s="34"/>
      <c r="B190" s="299"/>
      <c r="C190" s="299"/>
      <c r="D190" s="35"/>
      <c r="E190" s="35"/>
      <c r="F190" s="49"/>
      <c r="G190" s="49"/>
      <c r="H190" s="32"/>
      <c r="I190" s="32"/>
      <c r="J190" s="33"/>
      <c r="K190" s="29"/>
      <c r="L190" s="24">
        <f t="shared" si="15"/>
        <v>0</v>
      </c>
    </row>
    <row r="191" spans="1:12" ht="12.75">
      <c r="A191" s="55">
        <v>423240240</v>
      </c>
      <c r="B191" s="297" t="s">
        <v>190</v>
      </c>
      <c r="C191" s="298"/>
      <c r="D191" s="236" t="s">
        <v>191</v>
      </c>
      <c r="E191" s="40"/>
      <c r="F191" s="41">
        <v>7.85</v>
      </c>
      <c r="G191" s="42">
        <f>+'Front Sheet'!$F$7</f>
        <v>0</v>
      </c>
      <c r="H191" s="43">
        <f>+F191-(F191*G191)</f>
        <v>7.85</v>
      </c>
      <c r="I191" s="43">
        <f>+F191*E191</f>
        <v>0</v>
      </c>
      <c r="J191" s="44">
        <f>+E191*H191</f>
        <v>0</v>
      </c>
      <c r="K191" s="45">
        <v>0.4</v>
      </c>
      <c r="L191" s="24">
        <f t="shared" si="15"/>
        <v>0</v>
      </c>
    </row>
    <row r="192" spans="1:12" ht="12.75">
      <c r="A192" s="55">
        <v>423238880</v>
      </c>
      <c r="B192" s="297" t="s">
        <v>192</v>
      </c>
      <c r="C192" s="298"/>
      <c r="D192" s="236" t="s">
        <v>191</v>
      </c>
      <c r="E192" s="40"/>
      <c r="F192" s="41">
        <v>7.85</v>
      </c>
      <c r="G192" s="42">
        <f>+'Front Sheet'!$F$7</f>
        <v>0</v>
      </c>
      <c r="H192" s="43">
        <f>+F192-(F192*G192)</f>
        <v>7.85</v>
      </c>
      <c r="I192" s="43">
        <f>+F192*E192</f>
        <v>0</v>
      </c>
      <c r="J192" s="44">
        <f>+E192*H192</f>
        <v>0</v>
      </c>
      <c r="K192" s="45">
        <v>0.4</v>
      </c>
      <c r="L192" s="24">
        <f t="shared" si="15"/>
        <v>0</v>
      </c>
    </row>
    <row r="193" spans="1:12" ht="12.75">
      <c r="A193" s="47"/>
      <c r="B193" s="328"/>
      <c r="C193" s="328"/>
      <c r="D193" s="48"/>
      <c r="E193" s="35"/>
      <c r="F193" s="68"/>
      <c r="G193" s="68"/>
      <c r="H193" s="32"/>
      <c r="I193" s="69"/>
      <c r="J193" s="70"/>
      <c r="K193" s="29"/>
      <c r="L193" s="24">
        <f t="shared" si="15"/>
        <v>0</v>
      </c>
    </row>
    <row r="194" spans="1:12" ht="12.75">
      <c r="A194" s="38">
        <v>2324124</v>
      </c>
      <c r="B194" s="325" t="s">
        <v>193</v>
      </c>
      <c r="C194" s="325"/>
      <c r="D194" s="236" t="s">
        <v>194</v>
      </c>
      <c r="E194" s="40"/>
      <c r="F194" s="41">
        <v>5.24</v>
      </c>
      <c r="G194" s="42">
        <f>+'Front Sheet'!$H$6</f>
        <v>0</v>
      </c>
      <c r="H194" s="43">
        <f>+F194-(F194*G194)</f>
        <v>5.24</v>
      </c>
      <c r="I194" s="43">
        <f>+F194*E194</f>
        <v>0</v>
      </c>
      <c r="J194" s="44">
        <f>+E194*H194</f>
        <v>0</v>
      </c>
      <c r="K194" s="45">
        <v>0.36</v>
      </c>
      <c r="L194" s="24">
        <f t="shared" si="15"/>
        <v>0</v>
      </c>
    </row>
    <row r="195" spans="1:12" ht="12.75">
      <c r="A195" s="38">
        <v>2151124</v>
      </c>
      <c r="B195" s="297" t="s">
        <v>193</v>
      </c>
      <c r="C195" s="298"/>
      <c r="D195" s="236" t="s">
        <v>195</v>
      </c>
      <c r="E195" s="40"/>
      <c r="F195" s="41">
        <v>5.9</v>
      </c>
      <c r="G195" s="42">
        <f>+'Front Sheet'!$H$6</f>
        <v>0</v>
      </c>
      <c r="H195" s="43">
        <f>+F195-(F195*G195)</f>
        <v>5.9</v>
      </c>
      <c r="I195" s="43">
        <f>+F195*E195</f>
        <v>0</v>
      </c>
      <c r="J195" s="44">
        <f>+E195*H195</f>
        <v>0</v>
      </c>
      <c r="K195" s="45">
        <v>0.36</v>
      </c>
      <c r="L195" s="24">
        <f t="shared" si="15"/>
        <v>0</v>
      </c>
    </row>
    <row r="196" spans="1:12" ht="12.75">
      <c r="A196" s="38">
        <v>2324224</v>
      </c>
      <c r="B196" s="297" t="s">
        <v>193</v>
      </c>
      <c r="C196" s="298"/>
      <c r="D196" s="236" t="s">
        <v>196</v>
      </c>
      <c r="E196" s="40"/>
      <c r="F196" s="41">
        <v>6.48</v>
      </c>
      <c r="G196" s="42">
        <f>+'Front Sheet'!$H$6</f>
        <v>0</v>
      </c>
      <c r="H196" s="43">
        <f>+F196-(F196*G196)</f>
        <v>6.48</v>
      </c>
      <c r="I196" s="43">
        <f>+F196*E196</f>
        <v>0</v>
      </c>
      <c r="J196" s="44">
        <f>+E196*H196</f>
        <v>0</v>
      </c>
      <c r="K196" s="45">
        <v>0.7</v>
      </c>
      <c r="L196" s="24">
        <f t="shared" si="15"/>
        <v>0</v>
      </c>
    </row>
    <row r="197" spans="1:12" ht="12.75">
      <c r="A197" s="38">
        <v>2324324</v>
      </c>
      <c r="B197" s="297" t="s">
        <v>193</v>
      </c>
      <c r="C197" s="298"/>
      <c r="D197" s="236" t="s">
        <v>83</v>
      </c>
      <c r="E197" s="40"/>
      <c r="F197" s="41">
        <v>7.04</v>
      </c>
      <c r="G197" s="42">
        <f>+'Front Sheet'!$H$6</f>
        <v>0</v>
      </c>
      <c r="H197" s="43">
        <f>+F197-(F197*G197)</f>
        <v>7.04</v>
      </c>
      <c r="I197" s="43">
        <f>+F197*E197</f>
        <v>0</v>
      </c>
      <c r="J197" s="44">
        <f>+E197*H197</f>
        <v>0</v>
      </c>
      <c r="K197" s="45">
        <v>0.8</v>
      </c>
      <c r="L197" s="24">
        <f t="shared" si="15"/>
        <v>0</v>
      </c>
    </row>
    <row r="198" spans="1:12" ht="12.75">
      <c r="A198" s="38">
        <v>2324424</v>
      </c>
      <c r="B198" s="297" t="s">
        <v>193</v>
      </c>
      <c r="C198" s="298"/>
      <c r="D198" s="236" t="s">
        <v>84</v>
      </c>
      <c r="E198" s="40"/>
      <c r="F198" s="41">
        <v>9.88</v>
      </c>
      <c r="G198" s="42">
        <f>+'Front Sheet'!$H$6</f>
        <v>0</v>
      </c>
      <c r="H198" s="43">
        <f>+F198-(F198*G198)</f>
        <v>9.88</v>
      </c>
      <c r="I198" s="43">
        <f>+F198*E198</f>
        <v>0</v>
      </c>
      <c r="J198" s="44">
        <f>+E198*H198</f>
        <v>0</v>
      </c>
      <c r="K198" s="45">
        <v>0.9</v>
      </c>
      <c r="L198" s="24">
        <f t="shared" si="15"/>
        <v>0</v>
      </c>
    </row>
    <row r="199" spans="1:12" ht="12.75">
      <c r="A199" s="47"/>
      <c r="B199" s="299"/>
      <c r="C199" s="299"/>
      <c r="D199" s="48"/>
      <c r="E199" s="35"/>
      <c r="F199" s="49"/>
      <c r="G199" s="49"/>
      <c r="H199" s="32"/>
      <c r="I199" s="32"/>
      <c r="J199" s="33"/>
      <c r="K199" s="29"/>
      <c r="L199" s="24">
        <f t="shared" si="15"/>
        <v>0</v>
      </c>
    </row>
    <row r="200" spans="1:12" ht="12.75">
      <c r="A200" s="38">
        <v>2155444</v>
      </c>
      <c r="B200" s="297" t="s">
        <v>197</v>
      </c>
      <c r="C200" s="298"/>
      <c r="D200" s="236"/>
      <c r="E200" s="40"/>
      <c r="F200" s="41">
        <v>12.3</v>
      </c>
      <c r="G200" s="42">
        <f>+'Front Sheet'!$F$7</f>
        <v>0</v>
      </c>
      <c r="H200" s="43">
        <f>+F200-(F200*G200)</f>
        <v>12.3</v>
      </c>
      <c r="I200" s="43">
        <f>+F200*E200</f>
        <v>0</v>
      </c>
      <c r="J200" s="44">
        <f>+E200*H200</f>
        <v>0</v>
      </c>
      <c r="K200" s="29">
        <v>0.01</v>
      </c>
      <c r="L200" s="24">
        <f t="shared" si="15"/>
        <v>0</v>
      </c>
    </row>
    <row r="201" spans="1:12" ht="12.75">
      <c r="A201" s="47"/>
      <c r="B201" s="299"/>
      <c r="C201" s="299"/>
      <c r="D201" s="48"/>
      <c r="E201" s="35"/>
      <c r="F201" s="49"/>
      <c r="G201" s="49"/>
      <c r="H201" s="32"/>
      <c r="I201" s="32"/>
      <c r="J201" s="33"/>
      <c r="K201" s="29"/>
      <c r="L201" s="24">
        <f t="shared" si="15"/>
        <v>0</v>
      </c>
    </row>
    <row r="202" spans="1:12" ht="12.75">
      <c r="A202" s="38">
        <v>2214124</v>
      </c>
      <c r="B202" s="297" t="s">
        <v>198</v>
      </c>
      <c r="C202" s="298"/>
      <c r="D202" s="236" t="s">
        <v>199</v>
      </c>
      <c r="E202" s="40"/>
      <c r="F202" s="41">
        <v>16.92</v>
      </c>
      <c r="G202" s="42">
        <f>+'Front Sheet'!$H$6</f>
        <v>0</v>
      </c>
      <c r="H202" s="43">
        <f>+F202-(F202*G202)</f>
        <v>16.92</v>
      </c>
      <c r="I202" s="43">
        <f>+F202*E202</f>
        <v>0</v>
      </c>
      <c r="J202" s="44">
        <f>+E202*H202</f>
        <v>0</v>
      </c>
      <c r="K202" s="45">
        <v>0.49</v>
      </c>
      <c r="L202" s="24">
        <f t="shared" si="15"/>
        <v>0</v>
      </c>
    </row>
    <row r="203" spans="1:12" ht="12.75">
      <c r="A203" s="38">
        <v>2214324</v>
      </c>
      <c r="B203" s="297" t="s">
        <v>198</v>
      </c>
      <c r="C203" s="298"/>
      <c r="D203" s="236" t="s">
        <v>200</v>
      </c>
      <c r="E203" s="40"/>
      <c r="F203" s="41">
        <v>16.92</v>
      </c>
      <c r="G203" s="42">
        <f>+'Front Sheet'!$H$6</f>
        <v>0</v>
      </c>
      <c r="H203" s="43">
        <f>+F203-(F203*G203)</f>
        <v>16.92</v>
      </c>
      <c r="I203" s="43">
        <f>+F203*E203</f>
        <v>0</v>
      </c>
      <c r="J203" s="44">
        <f>+E203*H203</f>
        <v>0</v>
      </c>
      <c r="K203" s="45">
        <v>0.89</v>
      </c>
      <c r="L203" s="24">
        <f t="shared" si="15"/>
        <v>0</v>
      </c>
    </row>
    <row r="204" spans="1:12" ht="12.75">
      <c r="A204" s="38">
        <v>2214424</v>
      </c>
      <c r="B204" s="297" t="s">
        <v>198</v>
      </c>
      <c r="C204" s="298"/>
      <c r="D204" s="236" t="s">
        <v>201</v>
      </c>
      <c r="E204" s="40"/>
      <c r="F204" s="41">
        <v>21</v>
      </c>
      <c r="G204" s="42">
        <f>+'Front Sheet'!$H$6</f>
        <v>0</v>
      </c>
      <c r="H204" s="43">
        <f>+F204-(F204*G204)</f>
        <v>21</v>
      </c>
      <c r="I204" s="43">
        <f>+F204*E204</f>
        <v>0</v>
      </c>
      <c r="J204" s="44">
        <f>+E204*H204</f>
        <v>0</v>
      </c>
      <c r="K204" s="45">
        <v>1.1</v>
      </c>
      <c r="L204" s="24">
        <f t="shared" si="15"/>
        <v>0</v>
      </c>
    </row>
    <row r="205" spans="1:12" ht="12.75">
      <c r="A205" s="47"/>
      <c r="B205" s="299"/>
      <c r="C205" s="299"/>
      <c r="D205" s="48"/>
      <c r="E205" s="35"/>
      <c r="F205" s="49"/>
      <c r="G205" s="49"/>
      <c r="H205" s="32"/>
      <c r="I205" s="32"/>
      <c r="J205" s="33"/>
      <c r="K205" s="29"/>
      <c r="L205" s="24">
        <f t="shared" si="15"/>
        <v>0</v>
      </c>
    </row>
    <row r="206" spans="1:12" ht="12.75">
      <c r="A206" s="176" t="s">
        <v>934</v>
      </c>
      <c r="B206" s="177"/>
      <c r="C206" s="177"/>
      <c r="D206" s="177"/>
      <c r="E206" s="177"/>
      <c r="F206" s="183"/>
      <c r="G206" s="183"/>
      <c r="H206" s="180"/>
      <c r="I206" s="180"/>
      <c r="J206" s="184"/>
      <c r="K206" s="29"/>
      <c r="L206" s="24">
        <f t="shared" si="15"/>
        <v>0</v>
      </c>
    </row>
    <row r="207" spans="1:12" ht="12.75">
      <c r="A207" s="34"/>
      <c r="B207" s="305"/>
      <c r="C207" s="305"/>
      <c r="D207" s="35"/>
      <c r="E207" s="35"/>
      <c r="F207" s="49"/>
      <c r="G207" s="49"/>
      <c r="H207" s="32"/>
      <c r="I207" s="32"/>
      <c r="J207" s="33"/>
      <c r="K207" s="29"/>
      <c r="L207" s="24">
        <f t="shared" si="15"/>
        <v>0</v>
      </c>
    </row>
    <row r="208" spans="1:12" ht="12.75">
      <c r="A208" s="38">
        <v>4500224</v>
      </c>
      <c r="B208" s="297" t="s">
        <v>202</v>
      </c>
      <c r="C208" s="298"/>
      <c r="D208" s="236" t="s">
        <v>203</v>
      </c>
      <c r="E208" s="40"/>
      <c r="F208" s="41">
        <v>6.14</v>
      </c>
      <c r="G208" s="42">
        <f>+'Front Sheet'!$H$6</f>
        <v>0</v>
      </c>
      <c r="H208" s="43">
        <f aca="true" t="shared" si="16" ref="H208:H215">+F208-(F208*G208)</f>
        <v>6.14</v>
      </c>
      <c r="I208" s="43">
        <f aca="true" t="shared" si="17" ref="I208:I215">+F208*E208</f>
        <v>0</v>
      </c>
      <c r="J208" s="44">
        <f aca="true" t="shared" si="18" ref="J208:J215">+E208*H208</f>
        <v>0</v>
      </c>
      <c r="K208" s="45">
        <v>1.44</v>
      </c>
      <c r="L208" s="24">
        <f t="shared" si="15"/>
        <v>0</v>
      </c>
    </row>
    <row r="209" spans="1:12" ht="12.75">
      <c r="A209" s="38">
        <v>4502224</v>
      </c>
      <c r="B209" s="297" t="s">
        <v>202</v>
      </c>
      <c r="C209" s="298"/>
      <c r="D209" s="236" t="s">
        <v>204</v>
      </c>
      <c r="E209" s="40"/>
      <c r="F209" s="41">
        <v>8.14</v>
      </c>
      <c r="G209" s="42">
        <f>+'Front Sheet'!$H$6</f>
        <v>0</v>
      </c>
      <c r="H209" s="43">
        <f t="shared" si="16"/>
        <v>8.14</v>
      </c>
      <c r="I209" s="43">
        <f t="shared" si="17"/>
        <v>0</v>
      </c>
      <c r="J209" s="44">
        <f t="shared" si="18"/>
        <v>0</v>
      </c>
      <c r="K209" s="45">
        <v>1.67</v>
      </c>
      <c r="L209" s="24">
        <f t="shared" si="15"/>
        <v>0</v>
      </c>
    </row>
    <row r="210" spans="1:12" ht="12.75">
      <c r="A210" s="38">
        <v>4504224</v>
      </c>
      <c r="B210" s="297" t="s">
        <v>202</v>
      </c>
      <c r="C210" s="298"/>
      <c r="D210" s="236" t="s">
        <v>205</v>
      </c>
      <c r="E210" s="40"/>
      <c r="F210" s="41">
        <v>10.46</v>
      </c>
      <c r="G210" s="42">
        <f>+'Front Sheet'!$H$6</f>
        <v>0</v>
      </c>
      <c r="H210" s="43">
        <f t="shared" si="16"/>
        <v>10.46</v>
      </c>
      <c r="I210" s="43">
        <f t="shared" si="17"/>
        <v>0</v>
      </c>
      <c r="J210" s="44">
        <f t="shared" si="18"/>
        <v>0</v>
      </c>
      <c r="K210" s="45">
        <v>2.24</v>
      </c>
      <c r="L210" s="24">
        <f t="shared" si="15"/>
        <v>0</v>
      </c>
    </row>
    <row r="211" spans="1:12" ht="12.75">
      <c r="A211" s="38">
        <v>4439724</v>
      </c>
      <c r="B211" s="297" t="s">
        <v>202</v>
      </c>
      <c r="C211" s="298"/>
      <c r="D211" s="236" t="s">
        <v>206</v>
      </c>
      <c r="E211" s="40"/>
      <c r="F211" s="41">
        <v>12.14</v>
      </c>
      <c r="G211" s="42">
        <f>+'Front Sheet'!$H$6</f>
        <v>0</v>
      </c>
      <c r="H211" s="43">
        <f t="shared" si="16"/>
        <v>12.14</v>
      </c>
      <c r="I211" s="43">
        <f t="shared" si="17"/>
        <v>0</v>
      </c>
      <c r="J211" s="44">
        <f t="shared" si="18"/>
        <v>0</v>
      </c>
      <c r="K211" s="45">
        <v>2.95</v>
      </c>
      <c r="L211" s="24">
        <f t="shared" si="15"/>
        <v>0</v>
      </c>
    </row>
    <row r="212" spans="1:12" ht="12.75">
      <c r="A212" s="38">
        <v>4439824</v>
      </c>
      <c r="B212" s="297" t="s">
        <v>202</v>
      </c>
      <c r="C212" s="298"/>
      <c r="D212" s="236" t="s">
        <v>207</v>
      </c>
      <c r="E212" s="40"/>
      <c r="F212" s="41">
        <v>14.88</v>
      </c>
      <c r="G212" s="42">
        <f>+'Front Sheet'!$H$6</f>
        <v>0</v>
      </c>
      <c r="H212" s="43">
        <f t="shared" si="16"/>
        <v>14.88</v>
      </c>
      <c r="I212" s="43">
        <f t="shared" si="17"/>
        <v>0</v>
      </c>
      <c r="J212" s="44">
        <f t="shared" si="18"/>
        <v>0</v>
      </c>
      <c r="K212" s="45">
        <v>3.45</v>
      </c>
      <c r="L212" s="24">
        <f t="shared" si="15"/>
        <v>0</v>
      </c>
    </row>
    <row r="213" spans="1:12" ht="12.75">
      <c r="A213" s="38">
        <v>4439924</v>
      </c>
      <c r="B213" s="297" t="s">
        <v>202</v>
      </c>
      <c r="C213" s="298"/>
      <c r="D213" s="236" t="s">
        <v>208</v>
      </c>
      <c r="E213" s="40"/>
      <c r="F213" s="41">
        <v>16.88</v>
      </c>
      <c r="G213" s="42">
        <f>+'Front Sheet'!$H$6</f>
        <v>0</v>
      </c>
      <c r="H213" s="43">
        <f t="shared" si="16"/>
        <v>16.88</v>
      </c>
      <c r="I213" s="43">
        <f t="shared" si="17"/>
        <v>0</v>
      </c>
      <c r="J213" s="44">
        <f t="shared" si="18"/>
        <v>0</v>
      </c>
      <c r="K213" s="45">
        <v>4.72</v>
      </c>
      <c r="L213" s="24">
        <f t="shared" si="15"/>
        <v>0</v>
      </c>
    </row>
    <row r="214" spans="1:12" ht="12.75">
      <c r="A214" s="38">
        <v>4440024</v>
      </c>
      <c r="B214" s="297" t="s">
        <v>202</v>
      </c>
      <c r="C214" s="298"/>
      <c r="D214" s="236" t="s">
        <v>209</v>
      </c>
      <c r="E214" s="40"/>
      <c r="F214" s="41">
        <v>21.54</v>
      </c>
      <c r="G214" s="42">
        <f>+'Front Sheet'!$H$6</f>
        <v>0</v>
      </c>
      <c r="H214" s="43">
        <f t="shared" si="16"/>
        <v>21.54</v>
      </c>
      <c r="I214" s="43">
        <f t="shared" si="17"/>
        <v>0</v>
      </c>
      <c r="J214" s="44">
        <f t="shared" si="18"/>
        <v>0</v>
      </c>
      <c r="K214" s="45">
        <v>5.01</v>
      </c>
      <c r="L214" s="24">
        <f t="shared" si="15"/>
        <v>0</v>
      </c>
    </row>
    <row r="215" spans="1:12" ht="12.75">
      <c r="A215" s="55">
        <v>144401240</v>
      </c>
      <c r="B215" s="297" t="s">
        <v>202</v>
      </c>
      <c r="C215" s="298"/>
      <c r="D215" s="236" t="s">
        <v>210</v>
      </c>
      <c r="E215" s="40"/>
      <c r="F215" s="41">
        <v>27.72</v>
      </c>
      <c r="G215" s="42">
        <f>+'Front Sheet'!$H$6</f>
        <v>0</v>
      </c>
      <c r="H215" s="43">
        <f t="shared" si="16"/>
        <v>27.72</v>
      </c>
      <c r="I215" s="43">
        <f t="shared" si="17"/>
        <v>0</v>
      </c>
      <c r="J215" s="44">
        <f t="shared" si="18"/>
        <v>0</v>
      </c>
      <c r="K215" s="45">
        <v>5.6</v>
      </c>
      <c r="L215" s="24">
        <f t="shared" si="15"/>
        <v>0</v>
      </c>
    </row>
    <row r="216" spans="1:12" ht="12.75">
      <c r="A216" s="47"/>
      <c r="B216" s="299"/>
      <c r="C216" s="299"/>
      <c r="D216" s="48"/>
      <c r="E216" s="35"/>
      <c r="F216" s="49"/>
      <c r="G216" s="49"/>
      <c r="H216" s="32"/>
      <c r="I216" s="32"/>
      <c r="J216" s="33"/>
      <c r="K216" s="29"/>
      <c r="L216" s="24">
        <f t="shared" si="15"/>
        <v>0</v>
      </c>
    </row>
    <row r="217" spans="1:12" ht="12.75">
      <c r="A217" s="55" t="s">
        <v>211</v>
      </c>
      <c r="B217" s="297" t="s">
        <v>202</v>
      </c>
      <c r="C217" s="298"/>
      <c r="D217" s="236" t="s">
        <v>212</v>
      </c>
      <c r="E217" s="40"/>
      <c r="F217" s="41">
        <v>22.16</v>
      </c>
      <c r="G217" s="42">
        <f>+'Front Sheet'!$H$6</f>
        <v>0</v>
      </c>
      <c r="H217" s="43">
        <f aca="true" t="shared" si="19" ref="H217:H222">+F217-(F217*G217)</f>
        <v>22.16</v>
      </c>
      <c r="I217" s="43">
        <f aca="true" t="shared" si="20" ref="I217:I224">+F217*E217</f>
        <v>0</v>
      </c>
      <c r="J217" s="44">
        <f aca="true" t="shared" si="21" ref="J217:J224">+E217*H217</f>
        <v>0</v>
      </c>
      <c r="K217" s="45">
        <v>2.4</v>
      </c>
      <c r="L217" s="24">
        <f t="shared" si="15"/>
        <v>0</v>
      </c>
    </row>
    <row r="218" spans="1:12" ht="12.75">
      <c r="A218" s="55">
        <v>149573240</v>
      </c>
      <c r="B218" s="297" t="s">
        <v>202</v>
      </c>
      <c r="C218" s="298"/>
      <c r="D218" s="236" t="s">
        <v>213</v>
      </c>
      <c r="E218" s="40"/>
      <c r="F218" s="41">
        <v>21.6</v>
      </c>
      <c r="G218" s="42">
        <f>+'Front Sheet'!$H$6</f>
        <v>0</v>
      </c>
      <c r="H218" s="43">
        <f t="shared" si="19"/>
        <v>21.6</v>
      </c>
      <c r="I218" s="43">
        <f t="shared" si="20"/>
        <v>0</v>
      </c>
      <c r="J218" s="44">
        <f t="shared" si="21"/>
        <v>0</v>
      </c>
      <c r="K218" s="45">
        <v>2.4</v>
      </c>
      <c r="L218" s="24">
        <f t="shared" si="15"/>
        <v>0</v>
      </c>
    </row>
    <row r="219" spans="1:12" ht="12.75">
      <c r="A219" s="55">
        <v>149574240</v>
      </c>
      <c r="B219" s="297" t="s">
        <v>202</v>
      </c>
      <c r="C219" s="298"/>
      <c r="D219" s="236" t="s">
        <v>214</v>
      </c>
      <c r="E219" s="40"/>
      <c r="F219" s="41">
        <v>20.7</v>
      </c>
      <c r="G219" s="42">
        <f>+'Front Sheet'!$H$6</f>
        <v>0</v>
      </c>
      <c r="H219" s="43">
        <f t="shared" si="19"/>
        <v>20.7</v>
      </c>
      <c r="I219" s="43">
        <f t="shared" si="20"/>
        <v>0</v>
      </c>
      <c r="J219" s="44">
        <f t="shared" si="21"/>
        <v>0</v>
      </c>
      <c r="K219" s="45">
        <v>2.4</v>
      </c>
      <c r="L219" s="24">
        <f t="shared" si="15"/>
        <v>0</v>
      </c>
    </row>
    <row r="220" spans="1:12" ht="12.75">
      <c r="A220" s="38">
        <v>4957824</v>
      </c>
      <c r="B220" s="297" t="s">
        <v>202</v>
      </c>
      <c r="C220" s="298"/>
      <c r="D220" s="236" t="s">
        <v>215</v>
      </c>
      <c r="E220" s="40"/>
      <c r="F220" s="41">
        <v>24.78</v>
      </c>
      <c r="G220" s="42">
        <f>+'Front Sheet'!$H$6</f>
        <v>0</v>
      </c>
      <c r="H220" s="43">
        <f t="shared" si="19"/>
        <v>24.78</v>
      </c>
      <c r="I220" s="43">
        <f t="shared" si="20"/>
        <v>0</v>
      </c>
      <c r="J220" s="44">
        <f t="shared" si="21"/>
        <v>0</v>
      </c>
      <c r="K220" s="45">
        <v>2.9</v>
      </c>
      <c r="L220" s="24">
        <f t="shared" si="15"/>
        <v>0</v>
      </c>
    </row>
    <row r="221" spans="1:12" ht="12.75">
      <c r="A221" s="38">
        <v>4957924</v>
      </c>
      <c r="B221" s="297" t="s">
        <v>202</v>
      </c>
      <c r="C221" s="298"/>
      <c r="D221" s="236" t="s">
        <v>216</v>
      </c>
      <c r="E221" s="40"/>
      <c r="F221" s="41">
        <v>27.58</v>
      </c>
      <c r="G221" s="42">
        <f>+'Front Sheet'!$H$6</f>
        <v>0</v>
      </c>
      <c r="H221" s="43">
        <f t="shared" si="19"/>
        <v>27.58</v>
      </c>
      <c r="I221" s="43">
        <f t="shared" si="20"/>
        <v>0</v>
      </c>
      <c r="J221" s="44">
        <f t="shared" si="21"/>
        <v>0</v>
      </c>
      <c r="K221" s="45">
        <v>3.9</v>
      </c>
      <c r="L221" s="24">
        <f t="shared" si="15"/>
        <v>0</v>
      </c>
    </row>
    <row r="222" spans="1:12" ht="12.75">
      <c r="A222" s="38">
        <v>4957524</v>
      </c>
      <c r="B222" s="297" t="s">
        <v>202</v>
      </c>
      <c r="C222" s="298"/>
      <c r="D222" s="236" t="s">
        <v>217</v>
      </c>
      <c r="E222" s="40"/>
      <c r="F222" s="41">
        <v>34.96</v>
      </c>
      <c r="G222" s="42">
        <f>+'Front Sheet'!$H$6</f>
        <v>0</v>
      </c>
      <c r="H222" s="43">
        <f t="shared" si="19"/>
        <v>34.96</v>
      </c>
      <c r="I222" s="43">
        <f t="shared" si="20"/>
        <v>0</v>
      </c>
      <c r="J222" s="44">
        <f t="shared" si="21"/>
        <v>0</v>
      </c>
      <c r="K222" s="45">
        <v>4.2</v>
      </c>
      <c r="L222" s="24">
        <f t="shared" si="15"/>
        <v>0</v>
      </c>
    </row>
    <row r="223" spans="1:12" ht="12.75">
      <c r="A223" s="38">
        <v>4957624</v>
      </c>
      <c r="B223" s="297" t="s">
        <v>202</v>
      </c>
      <c r="C223" s="298"/>
      <c r="D223" s="236" t="s">
        <v>218</v>
      </c>
      <c r="E223" s="40"/>
      <c r="F223" s="41">
        <v>50.86</v>
      </c>
      <c r="G223" s="42">
        <f>+'Front Sheet'!$H$6</f>
        <v>0</v>
      </c>
      <c r="H223" s="43">
        <f>+F223-(F223*G223)</f>
        <v>50.86</v>
      </c>
      <c r="I223" s="43">
        <f t="shared" si="20"/>
        <v>0</v>
      </c>
      <c r="J223" s="44">
        <f t="shared" si="21"/>
        <v>0</v>
      </c>
      <c r="K223" s="45">
        <v>3.9</v>
      </c>
      <c r="L223" s="24">
        <f t="shared" si="15"/>
        <v>0</v>
      </c>
    </row>
    <row r="224" spans="1:12" ht="12.75">
      <c r="A224" s="38">
        <v>4957724</v>
      </c>
      <c r="B224" s="297" t="s">
        <v>202</v>
      </c>
      <c r="C224" s="298"/>
      <c r="D224" s="236" t="s">
        <v>219</v>
      </c>
      <c r="E224" s="40"/>
      <c r="F224" s="41">
        <v>54</v>
      </c>
      <c r="G224" s="42">
        <f>+'Front Sheet'!$H$6</f>
        <v>0</v>
      </c>
      <c r="H224" s="43">
        <f>+F224-(F224*G224)</f>
        <v>54</v>
      </c>
      <c r="I224" s="43">
        <f t="shared" si="20"/>
        <v>0</v>
      </c>
      <c r="J224" s="44">
        <f t="shared" si="21"/>
        <v>0</v>
      </c>
      <c r="K224" s="45">
        <v>4.2</v>
      </c>
      <c r="L224" s="24">
        <f t="shared" si="15"/>
        <v>0</v>
      </c>
    </row>
    <row r="225" spans="1:12" ht="12.75">
      <c r="A225" s="47"/>
      <c r="B225" s="305"/>
      <c r="C225" s="305"/>
      <c r="D225" s="48"/>
      <c r="E225" s="35"/>
      <c r="F225" s="49"/>
      <c r="G225" s="49"/>
      <c r="H225" s="32"/>
      <c r="I225" s="32"/>
      <c r="J225" s="33"/>
      <c r="K225" s="29"/>
      <c r="L225" s="24">
        <f t="shared" si="15"/>
        <v>0</v>
      </c>
    </row>
    <row r="226" spans="1:12" ht="12.75">
      <c r="A226" s="38">
        <v>4500424</v>
      </c>
      <c r="B226" s="297" t="s">
        <v>202</v>
      </c>
      <c r="C226" s="298"/>
      <c r="D226" s="236" t="s">
        <v>220</v>
      </c>
      <c r="E226" s="40"/>
      <c r="F226" s="41">
        <v>7</v>
      </c>
      <c r="G226" s="42">
        <f>+'Front Sheet'!$H$6</f>
        <v>0</v>
      </c>
      <c r="H226" s="43">
        <f aca="true" t="shared" si="22" ref="H226:H233">+F226-(F226*G226)</f>
        <v>7</v>
      </c>
      <c r="I226" s="43">
        <f aca="true" t="shared" si="23" ref="I226:I233">+F226*E226</f>
        <v>0</v>
      </c>
      <c r="J226" s="44">
        <f aca="true" t="shared" si="24" ref="J226:J233">+E226*H226</f>
        <v>0</v>
      </c>
      <c r="K226" s="45">
        <v>2.14</v>
      </c>
      <c r="L226" s="24">
        <f t="shared" si="15"/>
        <v>0</v>
      </c>
    </row>
    <row r="227" spans="1:12" ht="12.75">
      <c r="A227" s="38">
        <v>4502424</v>
      </c>
      <c r="B227" s="297" t="s">
        <v>202</v>
      </c>
      <c r="C227" s="298"/>
      <c r="D227" s="236" t="s">
        <v>221</v>
      </c>
      <c r="E227" s="40"/>
      <c r="F227" s="41">
        <v>9.28</v>
      </c>
      <c r="G227" s="42">
        <f>+'Front Sheet'!$H$6</f>
        <v>0</v>
      </c>
      <c r="H227" s="43">
        <f t="shared" si="22"/>
        <v>9.28</v>
      </c>
      <c r="I227" s="43">
        <f t="shared" si="23"/>
        <v>0</v>
      </c>
      <c r="J227" s="44">
        <f t="shared" si="24"/>
        <v>0</v>
      </c>
      <c r="K227" s="45">
        <v>2.53</v>
      </c>
      <c r="L227" s="24">
        <f t="shared" si="15"/>
        <v>0</v>
      </c>
    </row>
    <row r="228" spans="1:12" ht="12.75">
      <c r="A228" s="38">
        <v>4504424</v>
      </c>
      <c r="B228" s="297" t="s">
        <v>202</v>
      </c>
      <c r="C228" s="298"/>
      <c r="D228" s="236" t="s">
        <v>222</v>
      </c>
      <c r="E228" s="40"/>
      <c r="F228" s="41">
        <v>11.44</v>
      </c>
      <c r="G228" s="42">
        <f>+'Front Sheet'!$H$6</f>
        <v>0</v>
      </c>
      <c r="H228" s="43">
        <f t="shared" si="22"/>
        <v>11.44</v>
      </c>
      <c r="I228" s="43">
        <f t="shared" si="23"/>
        <v>0</v>
      </c>
      <c r="J228" s="44">
        <f t="shared" si="24"/>
        <v>0</v>
      </c>
      <c r="K228" s="45">
        <v>3.35</v>
      </c>
      <c r="L228" s="24">
        <f aca="true" t="shared" si="25" ref="L228:L242">E228*K228</f>
        <v>0</v>
      </c>
    </row>
    <row r="229" spans="1:12" ht="12.75">
      <c r="A229" s="38">
        <v>4166624</v>
      </c>
      <c r="B229" s="297" t="s">
        <v>202</v>
      </c>
      <c r="C229" s="298"/>
      <c r="D229" s="236" t="s">
        <v>223</v>
      </c>
      <c r="E229" s="40"/>
      <c r="F229" s="41">
        <v>13.12</v>
      </c>
      <c r="G229" s="42">
        <f>+'Front Sheet'!$H$6</f>
        <v>0</v>
      </c>
      <c r="H229" s="43">
        <f t="shared" si="22"/>
        <v>13.12</v>
      </c>
      <c r="I229" s="43">
        <f t="shared" si="23"/>
        <v>0</v>
      </c>
      <c r="J229" s="44">
        <f t="shared" si="24"/>
        <v>0</v>
      </c>
      <c r="K229" s="45">
        <v>4.38</v>
      </c>
      <c r="L229" s="24">
        <f t="shared" si="25"/>
        <v>0</v>
      </c>
    </row>
    <row r="230" spans="1:12" ht="12.75">
      <c r="A230" s="38">
        <v>4166724</v>
      </c>
      <c r="B230" s="297" t="s">
        <v>202</v>
      </c>
      <c r="C230" s="298"/>
      <c r="D230" s="236" t="s">
        <v>224</v>
      </c>
      <c r="E230" s="40"/>
      <c r="F230" s="41">
        <v>15.66</v>
      </c>
      <c r="G230" s="42">
        <f>+'Front Sheet'!$H$6</f>
        <v>0</v>
      </c>
      <c r="H230" s="43">
        <f t="shared" si="22"/>
        <v>15.66</v>
      </c>
      <c r="I230" s="43">
        <f t="shared" si="23"/>
        <v>0</v>
      </c>
      <c r="J230" s="44">
        <f t="shared" si="24"/>
        <v>0</v>
      </c>
      <c r="K230" s="45">
        <v>5.79</v>
      </c>
      <c r="L230" s="24">
        <f t="shared" si="25"/>
        <v>0</v>
      </c>
    </row>
    <row r="231" spans="1:12" ht="12.75">
      <c r="A231" s="38">
        <v>4166824</v>
      </c>
      <c r="B231" s="297" t="s">
        <v>202</v>
      </c>
      <c r="C231" s="298"/>
      <c r="D231" s="236" t="s">
        <v>225</v>
      </c>
      <c r="E231" s="40"/>
      <c r="F231" s="41">
        <v>18.92</v>
      </c>
      <c r="G231" s="42">
        <f>+'Front Sheet'!$H$6</f>
        <v>0</v>
      </c>
      <c r="H231" s="43">
        <f t="shared" si="22"/>
        <v>18.92</v>
      </c>
      <c r="I231" s="43">
        <f t="shared" si="23"/>
        <v>0</v>
      </c>
      <c r="J231" s="44">
        <f t="shared" si="24"/>
        <v>0</v>
      </c>
      <c r="K231" s="45">
        <v>6.5</v>
      </c>
      <c r="L231" s="24">
        <f t="shared" si="25"/>
        <v>0</v>
      </c>
    </row>
    <row r="232" spans="1:12" ht="12.75">
      <c r="A232" s="38">
        <v>4166924</v>
      </c>
      <c r="B232" s="297" t="s">
        <v>202</v>
      </c>
      <c r="C232" s="298"/>
      <c r="D232" s="236" t="s">
        <v>226</v>
      </c>
      <c r="E232" s="40"/>
      <c r="F232" s="41">
        <v>22.4</v>
      </c>
      <c r="G232" s="42">
        <f>+'Front Sheet'!$H$6</f>
        <v>0</v>
      </c>
      <c r="H232" s="43">
        <f t="shared" si="22"/>
        <v>22.4</v>
      </c>
      <c r="I232" s="43">
        <f t="shared" si="23"/>
        <v>0</v>
      </c>
      <c r="J232" s="44">
        <f t="shared" si="24"/>
        <v>0</v>
      </c>
      <c r="K232" s="45">
        <v>7.59</v>
      </c>
      <c r="L232" s="24">
        <f t="shared" si="25"/>
        <v>0</v>
      </c>
    </row>
    <row r="233" spans="1:12" ht="12.75">
      <c r="A233" s="55">
        <v>141670240</v>
      </c>
      <c r="B233" s="297" t="s">
        <v>202</v>
      </c>
      <c r="C233" s="298"/>
      <c r="D233" s="236" t="s">
        <v>227</v>
      </c>
      <c r="E233" s="40"/>
      <c r="F233" s="41">
        <v>28.08</v>
      </c>
      <c r="G233" s="42">
        <f>+'Front Sheet'!$H$6</f>
        <v>0</v>
      </c>
      <c r="H233" s="43">
        <f t="shared" si="22"/>
        <v>28.08</v>
      </c>
      <c r="I233" s="43">
        <f t="shared" si="23"/>
        <v>0</v>
      </c>
      <c r="J233" s="44">
        <f t="shared" si="24"/>
        <v>0</v>
      </c>
      <c r="K233" s="45">
        <v>8.33</v>
      </c>
      <c r="L233" s="24">
        <f t="shared" si="25"/>
        <v>0</v>
      </c>
    </row>
    <row r="234" spans="1:12" ht="12.75">
      <c r="A234" s="47"/>
      <c r="B234" s="299"/>
      <c r="C234" s="299"/>
      <c r="D234" s="48"/>
      <c r="E234" s="35"/>
      <c r="F234" s="49"/>
      <c r="G234" s="49"/>
      <c r="H234" s="32"/>
      <c r="I234" s="32"/>
      <c r="J234" s="33"/>
      <c r="K234" s="29"/>
      <c r="L234" s="24">
        <f t="shared" si="25"/>
        <v>0</v>
      </c>
    </row>
    <row r="235" spans="1:12" ht="12.75">
      <c r="A235" s="38">
        <v>4500624</v>
      </c>
      <c r="B235" s="297" t="s">
        <v>202</v>
      </c>
      <c r="C235" s="298"/>
      <c r="D235" s="236" t="s">
        <v>228</v>
      </c>
      <c r="E235" s="40"/>
      <c r="F235" s="41">
        <v>10.92</v>
      </c>
      <c r="G235" s="42">
        <f>+'Front Sheet'!$H$6</f>
        <v>0</v>
      </c>
      <c r="H235" s="43">
        <f aca="true" t="shared" si="26" ref="H235:H240">+F235-(F235*G235)</f>
        <v>10.92</v>
      </c>
      <c r="I235" s="43">
        <f aca="true" t="shared" si="27" ref="I235:I242">+F235*E235</f>
        <v>0</v>
      </c>
      <c r="J235" s="44">
        <f aca="true" t="shared" si="28" ref="J235:J242">+E235*H235</f>
        <v>0</v>
      </c>
      <c r="K235" s="45">
        <v>2.9</v>
      </c>
      <c r="L235" s="24">
        <f t="shared" si="25"/>
        <v>0</v>
      </c>
    </row>
    <row r="236" spans="1:12" ht="12.75">
      <c r="A236" s="38">
        <v>4502624</v>
      </c>
      <c r="B236" s="297" t="s">
        <v>202</v>
      </c>
      <c r="C236" s="298"/>
      <c r="D236" s="236" t="s">
        <v>229</v>
      </c>
      <c r="E236" s="40"/>
      <c r="F236" s="41">
        <v>13.16</v>
      </c>
      <c r="G236" s="42">
        <f>+'Front Sheet'!$H$6</f>
        <v>0</v>
      </c>
      <c r="H236" s="43">
        <f t="shared" si="26"/>
        <v>13.16</v>
      </c>
      <c r="I236" s="43">
        <f t="shared" si="27"/>
        <v>0</v>
      </c>
      <c r="J236" s="44">
        <f t="shared" si="28"/>
        <v>0</v>
      </c>
      <c r="K236" s="45">
        <v>3.35</v>
      </c>
      <c r="L236" s="24">
        <f t="shared" si="25"/>
        <v>0</v>
      </c>
    </row>
    <row r="237" spans="1:12" ht="12.75">
      <c r="A237" s="38">
        <v>4504624</v>
      </c>
      <c r="B237" s="297" t="s">
        <v>202</v>
      </c>
      <c r="C237" s="298"/>
      <c r="D237" s="236" t="s">
        <v>230</v>
      </c>
      <c r="E237" s="40"/>
      <c r="F237" s="41">
        <v>13.98</v>
      </c>
      <c r="G237" s="42">
        <f>+'Front Sheet'!$H$6</f>
        <v>0</v>
      </c>
      <c r="H237" s="43">
        <f t="shared" si="26"/>
        <v>13.98</v>
      </c>
      <c r="I237" s="43">
        <f t="shared" si="27"/>
        <v>0</v>
      </c>
      <c r="J237" s="44">
        <f t="shared" si="28"/>
        <v>0</v>
      </c>
      <c r="K237" s="45">
        <v>4.18</v>
      </c>
      <c r="L237" s="24">
        <f t="shared" si="25"/>
        <v>0</v>
      </c>
    </row>
    <row r="238" spans="1:12" ht="12.75">
      <c r="A238" s="38">
        <v>4164924</v>
      </c>
      <c r="B238" s="297" t="s">
        <v>202</v>
      </c>
      <c r="C238" s="298"/>
      <c r="D238" s="236" t="s">
        <v>231</v>
      </c>
      <c r="E238" s="40"/>
      <c r="F238" s="41">
        <v>14.66</v>
      </c>
      <c r="G238" s="42">
        <f>+'Front Sheet'!$H$6</f>
        <v>0</v>
      </c>
      <c r="H238" s="43">
        <f t="shared" si="26"/>
        <v>14.66</v>
      </c>
      <c r="I238" s="43">
        <f t="shared" si="27"/>
        <v>0</v>
      </c>
      <c r="J238" s="44">
        <f t="shared" si="28"/>
        <v>0</v>
      </c>
      <c r="K238" s="45">
        <v>5.48</v>
      </c>
      <c r="L238" s="24">
        <f t="shared" si="25"/>
        <v>0</v>
      </c>
    </row>
    <row r="239" spans="1:12" ht="12.75">
      <c r="A239" s="38">
        <v>4166024</v>
      </c>
      <c r="B239" s="297" t="s">
        <v>202</v>
      </c>
      <c r="C239" s="298"/>
      <c r="D239" s="236" t="s">
        <v>232</v>
      </c>
      <c r="E239" s="40"/>
      <c r="F239" s="41">
        <v>17.58</v>
      </c>
      <c r="G239" s="42">
        <f>+'Front Sheet'!$H$6</f>
        <v>0</v>
      </c>
      <c r="H239" s="43">
        <f t="shared" si="26"/>
        <v>17.58</v>
      </c>
      <c r="I239" s="43">
        <f t="shared" si="27"/>
        <v>0</v>
      </c>
      <c r="J239" s="44">
        <f t="shared" si="28"/>
        <v>0</v>
      </c>
      <c r="K239" s="45">
        <v>6.99</v>
      </c>
      <c r="L239" s="24">
        <f t="shared" si="25"/>
        <v>0</v>
      </c>
    </row>
    <row r="240" spans="1:12" ht="12.75">
      <c r="A240" s="38">
        <v>4165124</v>
      </c>
      <c r="B240" s="297" t="s">
        <v>202</v>
      </c>
      <c r="C240" s="298"/>
      <c r="D240" s="236" t="s">
        <v>233</v>
      </c>
      <c r="E240" s="40"/>
      <c r="F240" s="41">
        <v>21.2</v>
      </c>
      <c r="G240" s="42">
        <f>+'Front Sheet'!$H$6</f>
        <v>0</v>
      </c>
      <c r="H240" s="43">
        <f t="shared" si="26"/>
        <v>21.2</v>
      </c>
      <c r="I240" s="43">
        <f t="shared" si="27"/>
        <v>0</v>
      </c>
      <c r="J240" s="44">
        <f t="shared" si="28"/>
        <v>0</v>
      </c>
      <c r="K240" s="45">
        <v>7.91</v>
      </c>
      <c r="L240" s="24">
        <f t="shared" si="25"/>
        <v>0</v>
      </c>
    </row>
    <row r="241" spans="1:12" ht="12.75">
      <c r="A241" s="38">
        <v>4165224</v>
      </c>
      <c r="B241" s="297" t="s">
        <v>202</v>
      </c>
      <c r="C241" s="298"/>
      <c r="D241" s="236" t="s">
        <v>234</v>
      </c>
      <c r="E241" s="40"/>
      <c r="F241" s="41">
        <v>28.06</v>
      </c>
      <c r="G241" s="42">
        <f>+'Front Sheet'!$H$6</f>
        <v>0</v>
      </c>
      <c r="H241" s="43">
        <f>+F241-(F241*G241)</f>
        <v>28.06</v>
      </c>
      <c r="I241" s="43">
        <f t="shared" si="27"/>
        <v>0</v>
      </c>
      <c r="J241" s="44">
        <f t="shared" si="28"/>
        <v>0</v>
      </c>
      <c r="K241" s="45">
        <v>9.51</v>
      </c>
      <c r="L241" s="24">
        <f t="shared" si="25"/>
        <v>0</v>
      </c>
    </row>
    <row r="242" spans="1:12" ht="12.75">
      <c r="A242" s="55">
        <v>141653240</v>
      </c>
      <c r="B242" s="297" t="s">
        <v>202</v>
      </c>
      <c r="C242" s="298"/>
      <c r="D242" s="236" t="s">
        <v>235</v>
      </c>
      <c r="E242" s="40"/>
      <c r="F242" s="41">
        <v>36.8</v>
      </c>
      <c r="G242" s="42">
        <f>+'Front Sheet'!$H$6</f>
        <v>0</v>
      </c>
      <c r="H242" s="43">
        <f>+F242-(F242*G242)</f>
        <v>36.8</v>
      </c>
      <c r="I242" s="43">
        <f t="shared" si="27"/>
        <v>0</v>
      </c>
      <c r="J242" s="44">
        <f t="shared" si="28"/>
        <v>0</v>
      </c>
      <c r="K242" s="45">
        <v>10.32</v>
      </c>
      <c r="L242" s="24">
        <f t="shared" si="25"/>
        <v>0</v>
      </c>
    </row>
    <row r="243" spans="1:11" ht="12.75">
      <c r="A243" s="52"/>
      <c r="B243" s="225"/>
      <c r="C243" s="225"/>
      <c r="D243" s="48"/>
      <c r="E243" s="215"/>
      <c r="F243" s="49"/>
      <c r="G243" s="186"/>
      <c r="H243" s="32"/>
      <c r="I243" s="32"/>
      <c r="J243" s="33"/>
      <c r="K243" s="79"/>
    </row>
    <row r="244" spans="1:12" ht="12.75">
      <c r="A244" s="176" t="s">
        <v>933</v>
      </c>
      <c r="B244" s="177"/>
      <c r="C244" s="177"/>
      <c r="D244" s="177"/>
      <c r="E244" s="177"/>
      <c r="F244" s="183"/>
      <c r="G244" s="183"/>
      <c r="H244" s="180"/>
      <c r="I244" s="180"/>
      <c r="J244" s="184"/>
      <c r="K244" s="29"/>
      <c r="L244" s="24">
        <f aca="true" t="shared" si="29" ref="L244:L255">E244*K244</f>
        <v>0</v>
      </c>
    </row>
    <row r="245" spans="1:12" ht="12.75">
      <c r="A245" s="34"/>
      <c r="B245" s="305"/>
      <c r="C245" s="305"/>
      <c r="D245" s="35"/>
      <c r="E245" s="35"/>
      <c r="F245" s="84"/>
      <c r="G245" s="84"/>
      <c r="H245" s="32"/>
      <c r="I245" s="32"/>
      <c r="J245" s="33"/>
      <c r="K245" s="29"/>
      <c r="L245" s="24">
        <f t="shared" si="29"/>
        <v>0</v>
      </c>
    </row>
    <row r="246" spans="1:12" ht="12.75">
      <c r="A246" s="38">
        <v>4061424</v>
      </c>
      <c r="B246" s="297" t="s">
        <v>238</v>
      </c>
      <c r="C246" s="298"/>
      <c r="D246" s="236" t="s">
        <v>64</v>
      </c>
      <c r="E246" s="40"/>
      <c r="F246" s="41">
        <v>12.64</v>
      </c>
      <c r="G246" s="42">
        <f>+'Front Sheet'!$F$7</f>
        <v>0</v>
      </c>
      <c r="H246" s="43">
        <f>+F246-(F246*G246)</f>
        <v>12.64</v>
      </c>
      <c r="I246" s="43">
        <f>+F246*E246</f>
        <v>0</v>
      </c>
      <c r="J246" s="44">
        <f>+E246*H246</f>
        <v>0</v>
      </c>
      <c r="K246" s="45">
        <v>3.06</v>
      </c>
      <c r="L246" s="24">
        <f t="shared" si="29"/>
        <v>0</v>
      </c>
    </row>
    <row r="247" spans="1:12" ht="12.75">
      <c r="A247" s="38">
        <v>4320524</v>
      </c>
      <c r="B247" s="297" t="s">
        <v>238</v>
      </c>
      <c r="C247" s="298"/>
      <c r="D247" s="236" t="s">
        <v>83</v>
      </c>
      <c r="E247" s="40"/>
      <c r="F247" s="41">
        <v>13.46</v>
      </c>
      <c r="G247" s="42">
        <f>+'Front Sheet'!$F$7</f>
        <v>0</v>
      </c>
      <c r="H247" s="43">
        <f>+F247-(F247*G247)</f>
        <v>13.46</v>
      </c>
      <c r="I247" s="43">
        <f>+F247*E247</f>
        <v>0</v>
      </c>
      <c r="J247" s="44">
        <f>+E247*H247</f>
        <v>0</v>
      </c>
      <c r="K247" s="45">
        <v>3.26</v>
      </c>
      <c r="L247" s="24">
        <f t="shared" si="29"/>
        <v>0</v>
      </c>
    </row>
    <row r="248" spans="1:12" ht="12.75">
      <c r="A248" s="38">
        <v>4320624</v>
      </c>
      <c r="B248" s="297" t="s">
        <v>238</v>
      </c>
      <c r="C248" s="298"/>
      <c r="D248" s="236" t="s">
        <v>84</v>
      </c>
      <c r="E248" s="40"/>
      <c r="F248" s="41">
        <v>13.94</v>
      </c>
      <c r="G248" s="42">
        <f>+'Front Sheet'!$F$7</f>
        <v>0</v>
      </c>
      <c r="H248" s="43">
        <f>+F248-(F248*G248)</f>
        <v>13.94</v>
      </c>
      <c r="I248" s="43">
        <f>+F248*E248</f>
        <v>0</v>
      </c>
      <c r="J248" s="44">
        <f>+E248*H248</f>
        <v>0</v>
      </c>
      <c r="K248" s="45">
        <v>3.37</v>
      </c>
      <c r="L248" s="24">
        <f t="shared" si="29"/>
        <v>0</v>
      </c>
    </row>
    <row r="249" spans="1:12" ht="12.75">
      <c r="A249" s="38">
        <v>4320724</v>
      </c>
      <c r="B249" s="297" t="s">
        <v>238</v>
      </c>
      <c r="C249" s="298"/>
      <c r="D249" s="236" t="s">
        <v>85</v>
      </c>
      <c r="E249" s="40"/>
      <c r="F249" s="41">
        <v>14.82</v>
      </c>
      <c r="G249" s="42">
        <f>+'Front Sheet'!$F$7</f>
        <v>0</v>
      </c>
      <c r="H249" s="43">
        <f>+F249-(F249*G249)</f>
        <v>14.82</v>
      </c>
      <c r="I249" s="43">
        <f>+F249*E249</f>
        <v>0</v>
      </c>
      <c r="J249" s="44">
        <f>+E249*H249</f>
        <v>0</v>
      </c>
      <c r="K249" s="45">
        <v>3.6</v>
      </c>
      <c r="L249" s="24">
        <f t="shared" si="29"/>
        <v>0</v>
      </c>
    </row>
    <row r="250" spans="1:12" ht="12.75">
      <c r="A250" s="47"/>
      <c r="B250" s="299"/>
      <c r="C250" s="299"/>
      <c r="D250" s="48"/>
      <c r="E250" s="35"/>
      <c r="F250" s="49"/>
      <c r="G250" s="49"/>
      <c r="H250" s="32"/>
      <c r="I250" s="32"/>
      <c r="J250" s="33"/>
      <c r="K250" s="29"/>
      <c r="L250" s="24">
        <f t="shared" si="29"/>
        <v>0</v>
      </c>
    </row>
    <row r="251" spans="1:12" ht="12.75">
      <c r="A251" s="38">
        <v>4073424</v>
      </c>
      <c r="B251" s="297" t="s">
        <v>239</v>
      </c>
      <c r="C251" s="298"/>
      <c r="D251" s="236" t="s">
        <v>64</v>
      </c>
      <c r="E251" s="40"/>
      <c r="F251" s="41">
        <v>14.06</v>
      </c>
      <c r="G251" s="42">
        <f>+'Front Sheet'!$F$7</f>
        <v>0</v>
      </c>
      <c r="H251" s="43">
        <f>+F251-(F251*G251)</f>
        <v>14.06</v>
      </c>
      <c r="I251" s="43">
        <f>+F251*E251</f>
        <v>0</v>
      </c>
      <c r="J251" s="44">
        <f>+E251*H251</f>
        <v>0</v>
      </c>
      <c r="K251" s="45">
        <v>0.88</v>
      </c>
      <c r="L251" s="24">
        <f t="shared" si="29"/>
        <v>0</v>
      </c>
    </row>
    <row r="252" spans="1:12" ht="12.75">
      <c r="A252" s="38">
        <v>4169224</v>
      </c>
      <c r="B252" s="297" t="s">
        <v>239</v>
      </c>
      <c r="C252" s="298"/>
      <c r="D252" s="236" t="s">
        <v>83</v>
      </c>
      <c r="E252" s="40"/>
      <c r="F252" s="41">
        <v>14.68</v>
      </c>
      <c r="G252" s="42">
        <f>+'Front Sheet'!$F$7</f>
        <v>0</v>
      </c>
      <c r="H252" s="43">
        <f>+F252-(F252*G252)</f>
        <v>14.68</v>
      </c>
      <c r="I252" s="43">
        <f>+F252*E252</f>
        <v>0</v>
      </c>
      <c r="J252" s="44">
        <f>+E252*H252</f>
        <v>0</v>
      </c>
      <c r="K252" s="45">
        <v>1.17</v>
      </c>
      <c r="L252" s="24">
        <f t="shared" si="29"/>
        <v>0</v>
      </c>
    </row>
    <row r="253" spans="1:12" ht="12.75">
      <c r="A253" s="38">
        <v>4169324</v>
      </c>
      <c r="B253" s="297" t="s">
        <v>239</v>
      </c>
      <c r="C253" s="298"/>
      <c r="D253" s="236" t="s">
        <v>84</v>
      </c>
      <c r="E253" s="40"/>
      <c r="F253" s="41">
        <v>15.36</v>
      </c>
      <c r="G253" s="42">
        <f>+'Front Sheet'!$F$7</f>
        <v>0</v>
      </c>
      <c r="H253" s="43">
        <f>+F253-(F253*G253)</f>
        <v>15.36</v>
      </c>
      <c r="I253" s="43">
        <f>+F253*E253</f>
        <v>0</v>
      </c>
      <c r="J253" s="44">
        <f>+E253*H253</f>
        <v>0</v>
      </c>
      <c r="K253" s="45">
        <v>1.63</v>
      </c>
      <c r="L253" s="24">
        <f t="shared" si="29"/>
        <v>0</v>
      </c>
    </row>
    <row r="254" spans="1:12" ht="12.75">
      <c r="A254" s="38">
        <v>4169424</v>
      </c>
      <c r="B254" s="297" t="s">
        <v>239</v>
      </c>
      <c r="C254" s="298"/>
      <c r="D254" s="236" t="s">
        <v>85</v>
      </c>
      <c r="E254" s="40"/>
      <c r="F254" s="41">
        <v>16.58</v>
      </c>
      <c r="G254" s="42">
        <f>+'Front Sheet'!$F$7</f>
        <v>0</v>
      </c>
      <c r="H254" s="43">
        <f>+F254-(F254*G254)</f>
        <v>16.58</v>
      </c>
      <c r="I254" s="43">
        <f>+F254*E254</f>
        <v>0</v>
      </c>
      <c r="J254" s="44">
        <f>+E254*H254</f>
        <v>0</v>
      </c>
      <c r="K254" s="45">
        <v>2.58</v>
      </c>
      <c r="L254" s="24">
        <f t="shared" si="29"/>
        <v>0</v>
      </c>
    </row>
    <row r="255" spans="1:12" ht="12.75">
      <c r="A255" s="34"/>
      <c r="B255" s="299"/>
      <c r="C255" s="299"/>
      <c r="D255" s="35"/>
      <c r="E255" s="35"/>
      <c r="F255" s="84"/>
      <c r="G255" s="84"/>
      <c r="H255" s="32"/>
      <c r="I255" s="32"/>
      <c r="J255" s="33"/>
      <c r="K255" s="29"/>
      <c r="L255" s="24">
        <f t="shared" si="29"/>
        <v>0</v>
      </c>
    </row>
    <row r="256" spans="1:11" ht="12.75">
      <c r="A256" s="176" t="s">
        <v>906</v>
      </c>
      <c r="B256" s="177"/>
      <c r="C256" s="177"/>
      <c r="D256" s="178"/>
      <c r="E256" s="178"/>
      <c r="F256" s="179"/>
      <c r="G256" s="179"/>
      <c r="H256" s="180"/>
      <c r="I256" s="180"/>
      <c r="J256" s="181"/>
      <c r="K256" s="29"/>
    </row>
    <row r="257" spans="1:11" ht="12.75">
      <c r="A257" s="34"/>
      <c r="B257" s="35"/>
      <c r="C257" s="176" t="s">
        <v>26</v>
      </c>
      <c r="D257" s="35"/>
      <c r="E257" s="36">
        <v>1</v>
      </c>
      <c r="F257" s="35"/>
      <c r="G257" s="35"/>
      <c r="H257" s="35"/>
      <c r="I257" s="35"/>
      <c r="J257" s="37"/>
      <c r="K257" s="29"/>
    </row>
    <row r="258" spans="1:12" ht="12.75">
      <c r="A258" s="216">
        <v>111700880</v>
      </c>
      <c r="B258" s="223" t="s">
        <v>927</v>
      </c>
      <c r="C258" s="224"/>
      <c r="D258" s="60" t="s">
        <v>28</v>
      </c>
      <c r="E258" s="40"/>
      <c r="F258" s="41">
        <v>19.26</v>
      </c>
      <c r="G258" s="42">
        <f>+'Front Sheet'!$H$6</f>
        <v>0</v>
      </c>
      <c r="H258" s="43">
        <f>+F258-(F258*G258)</f>
        <v>19.26</v>
      </c>
      <c r="I258" s="43">
        <f>+F258*E258</f>
        <v>0</v>
      </c>
      <c r="J258" s="44">
        <f>+E258*H258</f>
        <v>0</v>
      </c>
      <c r="K258" s="45">
        <v>3.1</v>
      </c>
      <c r="L258" s="46">
        <f>E258*K258</f>
        <v>0</v>
      </c>
    </row>
    <row r="259" spans="1:12" ht="12.75">
      <c r="A259" s="216">
        <v>111701880</v>
      </c>
      <c r="B259" s="223" t="s">
        <v>927</v>
      </c>
      <c r="C259" s="224"/>
      <c r="D259" s="60" t="s">
        <v>29</v>
      </c>
      <c r="E259" s="40"/>
      <c r="F259" s="41">
        <v>19.26</v>
      </c>
      <c r="G259" s="42">
        <f>+'Front Sheet'!$H$6</f>
        <v>0</v>
      </c>
      <c r="H259" s="43">
        <f>+F259-(F259*G259)</f>
        <v>19.26</v>
      </c>
      <c r="I259" s="43">
        <f>+F259*E259</f>
        <v>0</v>
      </c>
      <c r="J259" s="44">
        <f>+E259*H259</f>
        <v>0</v>
      </c>
      <c r="K259" s="45">
        <v>3.6</v>
      </c>
      <c r="L259" s="46">
        <f>E259*K259</f>
        <v>0</v>
      </c>
    </row>
    <row r="260" spans="1:12" ht="12.75">
      <c r="A260" s="216">
        <v>111702880</v>
      </c>
      <c r="B260" s="223" t="s">
        <v>928</v>
      </c>
      <c r="C260" s="224"/>
      <c r="D260" s="60" t="s">
        <v>30</v>
      </c>
      <c r="E260" s="40"/>
      <c r="F260" s="41">
        <v>22</v>
      </c>
      <c r="G260" s="42">
        <f>+'Front Sheet'!$H$6</f>
        <v>0</v>
      </c>
      <c r="H260" s="43">
        <f>+F260-(F260*G260)</f>
        <v>22</v>
      </c>
      <c r="I260" s="43">
        <f>+F260*E260</f>
        <v>0</v>
      </c>
      <c r="J260" s="44">
        <f>+E260*H260</f>
        <v>0</v>
      </c>
      <c r="K260" s="45">
        <v>4.5</v>
      </c>
      <c r="L260" s="46">
        <f>E260*K260</f>
        <v>0</v>
      </c>
    </row>
    <row r="261" spans="1:12" ht="12.75">
      <c r="A261" s="216">
        <v>111012880</v>
      </c>
      <c r="B261" s="223" t="s">
        <v>927</v>
      </c>
      <c r="C261" s="224"/>
      <c r="D261" s="60" t="s">
        <v>33</v>
      </c>
      <c r="E261" s="40"/>
      <c r="F261" s="41">
        <v>23.66</v>
      </c>
      <c r="G261" s="42">
        <f>+'Front Sheet'!$H$6</f>
        <v>0</v>
      </c>
      <c r="H261" s="43">
        <f>+F261-(F261*G261)</f>
        <v>23.66</v>
      </c>
      <c r="I261" s="43">
        <f>+F261*E261</f>
        <v>0</v>
      </c>
      <c r="J261" s="44">
        <f>+E261*H261</f>
        <v>0</v>
      </c>
      <c r="K261" s="45">
        <v>6.14</v>
      </c>
      <c r="L261" s="46">
        <f>E261*K261</f>
        <v>0</v>
      </c>
    </row>
    <row r="262" spans="1:12" ht="12.75">
      <c r="A262" s="216">
        <v>111705880</v>
      </c>
      <c r="B262" s="223" t="s">
        <v>927</v>
      </c>
      <c r="C262" s="224"/>
      <c r="D262" s="60" t="s">
        <v>36</v>
      </c>
      <c r="E262" s="40"/>
      <c r="F262" s="41">
        <v>33</v>
      </c>
      <c r="G262" s="42">
        <f>+'Front Sheet'!$H$6</f>
        <v>0</v>
      </c>
      <c r="H262" s="43">
        <f>+F262-(F262*G262)</f>
        <v>33</v>
      </c>
      <c r="I262" s="43">
        <f>+F262*E262</f>
        <v>0</v>
      </c>
      <c r="J262" s="44">
        <f>+E262*H262</f>
        <v>0</v>
      </c>
      <c r="K262" s="45">
        <v>8</v>
      </c>
      <c r="L262" s="46">
        <f>E261*K262</f>
        <v>0</v>
      </c>
    </row>
    <row r="263" spans="1:12" ht="12.75">
      <c r="A263" s="222"/>
      <c r="B263" s="326"/>
      <c r="C263" s="326"/>
      <c r="D263" s="220"/>
      <c r="E263" s="32"/>
      <c r="F263" s="49"/>
      <c r="G263" s="186"/>
      <c r="H263" s="32"/>
      <c r="I263" s="32"/>
      <c r="J263" s="33"/>
      <c r="K263" s="29"/>
      <c r="L263" s="24">
        <f aca="true" t="shared" si="30" ref="L263:L272">E263*K263</f>
        <v>0</v>
      </c>
    </row>
    <row r="264" spans="1:12" ht="12.75">
      <c r="A264" s="216">
        <v>111017880</v>
      </c>
      <c r="B264" s="223" t="s">
        <v>929</v>
      </c>
      <c r="C264" s="224"/>
      <c r="D264" s="60" t="s">
        <v>30</v>
      </c>
      <c r="E264" s="40"/>
      <c r="F264" s="41">
        <v>21.3</v>
      </c>
      <c r="G264" s="42">
        <f>+'Front Sheet'!$H$6</f>
        <v>0</v>
      </c>
      <c r="H264" s="43">
        <f aca="true" t="shared" si="31" ref="H264:H272">+F264-(F264*G264)</f>
        <v>21.3</v>
      </c>
      <c r="I264" s="43">
        <f aca="true" t="shared" si="32" ref="I264:I272">+F264*E264</f>
        <v>0</v>
      </c>
      <c r="J264" s="44">
        <f aca="true" t="shared" si="33" ref="J264:J272">+E264*H264</f>
        <v>0</v>
      </c>
      <c r="K264" s="45">
        <v>5.15</v>
      </c>
      <c r="L264" s="46">
        <f t="shared" si="30"/>
        <v>0</v>
      </c>
    </row>
    <row r="265" spans="1:12" ht="12.75">
      <c r="A265" s="216">
        <v>111018880</v>
      </c>
      <c r="B265" s="223" t="s">
        <v>929</v>
      </c>
      <c r="C265" s="224"/>
      <c r="D265" s="60" t="s">
        <v>31</v>
      </c>
      <c r="E265" s="40"/>
      <c r="F265" s="41">
        <v>21.92</v>
      </c>
      <c r="G265" s="42">
        <f>+'Front Sheet'!$H$6</f>
        <v>0</v>
      </c>
      <c r="H265" s="43">
        <f t="shared" si="31"/>
        <v>21.92</v>
      </c>
      <c r="I265" s="43">
        <f t="shared" si="32"/>
        <v>0</v>
      </c>
      <c r="J265" s="44">
        <f t="shared" si="33"/>
        <v>0</v>
      </c>
      <c r="K265" s="45">
        <v>5.96</v>
      </c>
      <c r="L265" s="46">
        <f t="shared" si="30"/>
        <v>0</v>
      </c>
    </row>
    <row r="266" spans="1:12" ht="12.75">
      <c r="A266" s="216">
        <v>111019880</v>
      </c>
      <c r="B266" s="223" t="s">
        <v>929</v>
      </c>
      <c r="C266" s="224"/>
      <c r="D266" s="60" t="s">
        <v>32</v>
      </c>
      <c r="E266" s="40"/>
      <c r="F266" s="41">
        <v>22.7</v>
      </c>
      <c r="G266" s="42">
        <f>+'Front Sheet'!$H$6</f>
        <v>0</v>
      </c>
      <c r="H266" s="43">
        <f t="shared" si="31"/>
        <v>22.7</v>
      </c>
      <c r="I266" s="43">
        <f t="shared" si="32"/>
        <v>0</v>
      </c>
      <c r="J266" s="44">
        <f t="shared" si="33"/>
        <v>0</v>
      </c>
      <c r="K266" s="45">
        <v>6.77</v>
      </c>
      <c r="L266" s="46">
        <f t="shared" si="30"/>
        <v>0</v>
      </c>
    </row>
    <row r="267" spans="1:12" ht="12.75">
      <c r="A267" s="216">
        <v>111020880</v>
      </c>
      <c r="B267" s="223" t="s">
        <v>929</v>
      </c>
      <c r="C267" s="224"/>
      <c r="D267" s="60" t="s">
        <v>33</v>
      </c>
      <c r="E267" s="40"/>
      <c r="F267" s="41">
        <v>24.82</v>
      </c>
      <c r="G267" s="42">
        <f>+'Front Sheet'!$H$6</f>
        <v>0</v>
      </c>
      <c r="H267" s="43">
        <f t="shared" si="31"/>
        <v>24.82</v>
      </c>
      <c r="I267" s="43">
        <f t="shared" si="32"/>
        <v>0</v>
      </c>
      <c r="J267" s="44">
        <f t="shared" si="33"/>
        <v>0</v>
      </c>
      <c r="K267" s="45">
        <v>7.58</v>
      </c>
      <c r="L267" s="46">
        <f t="shared" si="30"/>
        <v>0</v>
      </c>
    </row>
    <row r="268" spans="1:12" ht="12.75">
      <c r="A268" s="216">
        <v>111526880</v>
      </c>
      <c r="B268" s="223" t="s">
        <v>929</v>
      </c>
      <c r="C268" s="224"/>
      <c r="D268" s="60" t="s">
        <v>34</v>
      </c>
      <c r="E268" s="40"/>
      <c r="F268" s="41">
        <v>26.54</v>
      </c>
      <c r="G268" s="42">
        <f>+'Front Sheet'!$H$6</f>
        <v>0</v>
      </c>
      <c r="H268" s="43">
        <f t="shared" si="31"/>
        <v>26.54</v>
      </c>
      <c r="I268" s="43">
        <f t="shared" si="32"/>
        <v>0</v>
      </c>
      <c r="J268" s="44">
        <f t="shared" si="33"/>
        <v>0</v>
      </c>
      <c r="K268" s="45">
        <v>8.2</v>
      </c>
      <c r="L268" s="46">
        <f t="shared" si="30"/>
        <v>0</v>
      </c>
    </row>
    <row r="269" spans="1:12" ht="12.75">
      <c r="A269" s="216">
        <v>111021880</v>
      </c>
      <c r="B269" s="223" t="s">
        <v>929</v>
      </c>
      <c r="C269" s="224"/>
      <c r="D269" s="60" t="s">
        <v>35</v>
      </c>
      <c r="E269" s="40"/>
      <c r="F269" s="41">
        <v>28.28</v>
      </c>
      <c r="G269" s="42">
        <f>+'Front Sheet'!$H$6</f>
        <v>0</v>
      </c>
      <c r="H269" s="43">
        <f t="shared" si="31"/>
        <v>28.28</v>
      </c>
      <c r="I269" s="43">
        <f t="shared" si="32"/>
        <v>0</v>
      </c>
      <c r="J269" s="44">
        <f t="shared" si="33"/>
        <v>0</v>
      </c>
      <c r="K269" s="45">
        <v>8.2</v>
      </c>
      <c r="L269" s="46">
        <f t="shared" si="30"/>
        <v>0</v>
      </c>
    </row>
    <row r="270" spans="1:12" ht="12.75">
      <c r="A270" s="216">
        <v>111765880</v>
      </c>
      <c r="B270" s="223" t="s">
        <v>929</v>
      </c>
      <c r="C270" s="224"/>
      <c r="D270" s="60" t="s">
        <v>36</v>
      </c>
      <c r="E270" s="40"/>
      <c r="F270" s="41">
        <v>34.02</v>
      </c>
      <c r="G270" s="42">
        <f>+'Front Sheet'!$H$6</f>
        <v>0</v>
      </c>
      <c r="H270" s="43">
        <f t="shared" si="31"/>
        <v>34.02</v>
      </c>
      <c r="I270" s="43">
        <f t="shared" si="32"/>
        <v>0</v>
      </c>
      <c r="J270" s="44">
        <f t="shared" si="33"/>
        <v>0</v>
      </c>
      <c r="K270" s="45">
        <v>8.96</v>
      </c>
      <c r="L270" s="46">
        <f t="shared" si="30"/>
        <v>0</v>
      </c>
    </row>
    <row r="271" spans="1:12" ht="12.75">
      <c r="A271" s="216">
        <v>111766880</v>
      </c>
      <c r="B271" s="223" t="s">
        <v>929</v>
      </c>
      <c r="C271" s="224"/>
      <c r="D271" s="60" t="s">
        <v>37</v>
      </c>
      <c r="E271" s="40"/>
      <c r="F271" s="41">
        <v>37.34</v>
      </c>
      <c r="G271" s="42">
        <f>+'Front Sheet'!$H$6</f>
        <v>0</v>
      </c>
      <c r="H271" s="43">
        <f t="shared" si="31"/>
        <v>37.34</v>
      </c>
      <c r="I271" s="43">
        <f t="shared" si="32"/>
        <v>0</v>
      </c>
      <c r="J271" s="44">
        <f t="shared" si="33"/>
        <v>0</v>
      </c>
      <c r="K271" s="45">
        <v>9.75</v>
      </c>
      <c r="L271" s="46">
        <f t="shared" si="30"/>
        <v>0</v>
      </c>
    </row>
    <row r="272" spans="1:12" ht="12.75">
      <c r="A272" s="216">
        <v>111767880</v>
      </c>
      <c r="B272" s="223" t="s">
        <v>929</v>
      </c>
      <c r="C272" s="224"/>
      <c r="D272" s="60" t="s">
        <v>38</v>
      </c>
      <c r="E272" s="40"/>
      <c r="F272" s="41">
        <v>45</v>
      </c>
      <c r="G272" s="42">
        <f>+'Front Sheet'!$H$6</f>
        <v>0</v>
      </c>
      <c r="H272" s="43">
        <f t="shared" si="31"/>
        <v>45</v>
      </c>
      <c r="I272" s="43">
        <f t="shared" si="32"/>
        <v>0</v>
      </c>
      <c r="J272" s="44">
        <f t="shared" si="33"/>
        <v>0</v>
      </c>
      <c r="K272" s="45">
        <v>10.25</v>
      </c>
      <c r="L272" s="46">
        <f t="shared" si="30"/>
        <v>0</v>
      </c>
    </row>
    <row r="273" spans="1:12" ht="15">
      <c r="A273" s="240"/>
      <c r="B273" s="241"/>
      <c r="C273" s="241"/>
      <c r="D273" s="241"/>
      <c r="E273" s="242"/>
      <c r="F273" s="242"/>
      <c r="G273" s="242"/>
      <c r="H273" s="242"/>
      <c r="I273" s="242"/>
      <c r="J273" s="243"/>
      <c r="K273"/>
      <c r="L273"/>
    </row>
    <row r="274" spans="1:12" ht="12.75">
      <c r="A274" s="57">
        <v>1326688</v>
      </c>
      <c r="B274" s="58" t="s">
        <v>930</v>
      </c>
      <c r="C274" s="59"/>
      <c r="D274" s="60" t="s">
        <v>36</v>
      </c>
      <c r="E274" s="40"/>
      <c r="F274" s="41">
        <v>19.88</v>
      </c>
      <c r="G274" s="42">
        <f>+'Front Sheet'!$H$6</f>
        <v>0</v>
      </c>
      <c r="H274" s="43">
        <f>+F274-(F274*G274)</f>
        <v>19.88</v>
      </c>
      <c r="I274" s="43">
        <f>+F274*E274</f>
        <v>0</v>
      </c>
      <c r="J274" s="44">
        <f>+E274*H274</f>
        <v>0</v>
      </c>
      <c r="K274" s="29">
        <v>2.6</v>
      </c>
      <c r="L274" s="24">
        <f aca="true" t="shared" si="34" ref="L274:L279">E274*K274</f>
        <v>0</v>
      </c>
    </row>
    <row r="275" spans="1:12" ht="12.75">
      <c r="A275" s="219"/>
      <c r="B275" s="303"/>
      <c r="C275" s="303"/>
      <c r="D275" s="220"/>
      <c r="E275" s="35"/>
      <c r="F275" s="49"/>
      <c r="G275" s="49"/>
      <c r="H275" s="32"/>
      <c r="I275" s="32"/>
      <c r="J275" s="33"/>
      <c r="K275" s="29"/>
      <c r="L275" s="24">
        <f t="shared" si="34"/>
        <v>0</v>
      </c>
    </row>
    <row r="276" spans="1:12" ht="12.75">
      <c r="A276" s="221">
        <v>113354710</v>
      </c>
      <c r="B276" s="302" t="s">
        <v>931</v>
      </c>
      <c r="C276" s="301"/>
      <c r="D276" s="60" t="s">
        <v>71</v>
      </c>
      <c r="E276" s="40"/>
      <c r="F276" s="41">
        <v>1.98</v>
      </c>
      <c r="G276" s="42">
        <f>+'Front Sheet'!$H$6</f>
        <v>0</v>
      </c>
      <c r="H276" s="43">
        <f>+F276-(F276*G276)</f>
        <v>1.98</v>
      </c>
      <c r="I276" s="43">
        <f>+F276*E276</f>
        <v>0</v>
      </c>
      <c r="J276" s="44">
        <f>+E276*H276</f>
        <v>0</v>
      </c>
      <c r="K276" s="29">
        <v>0.05</v>
      </c>
      <c r="L276" s="24">
        <f t="shared" si="34"/>
        <v>0</v>
      </c>
    </row>
    <row r="277" spans="1:12" ht="12.75">
      <c r="A277" s="219"/>
      <c r="B277" s="303"/>
      <c r="C277" s="303"/>
      <c r="D277" s="220"/>
      <c r="E277" s="35"/>
      <c r="F277" s="49"/>
      <c r="G277" s="49"/>
      <c r="H277" s="32"/>
      <c r="I277" s="32"/>
      <c r="J277" s="33"/>
      <c r="K277" s="29"/>
      <c r="L277" s="24">
        <f t="shared" si="34"/>
        <v>0</v>
      </c>
    </row>
    <row r="278" spans="1:12" ht="12.75">
      <c r="A278" s="216">
        <v>114980880</v>
      </c>
      <c r="B278" s="300" t="s">
        <v>932</v>
      </c>
      <c r="C278" s="301"/>
      <c r="D278" s="60" t="s">
        <v>73</v>
      </c>
      <c r="E278" s="40"/>
      <c r="F278" s="41">
        <v>2.69</v>
      </c>
      <c r="G278" s="42">
        <f>+'Front Sheet'!$H$6</f>
        <v>0</v>
      </c>
      <c r="H278" s="43">
        <f>+F278-(F278*G278)</f>
        <v>2.69</v>
      </c>
      <c r="I278" s="43">
        <f>+F278*E278</f>
        <v>0</v>
      </c>
      <c r="J278" s="44">
        <f>+E278*H278</f>
        <v>0</v>
      </c>
      <c r="K278" s="29">
        <v>0.02</v>
      </c>
      <c r="L278" s="24">
        <f t="shared" si="34"/>
        <v>0</v>
      </c>
    </row>
    <row r="279" spans="1:12" ht="12.75">
      <c r="A279" s="216">
        <v>114981880</v>
      </c>
      <c r="B279" s="300" t="s">
        <v>932</v>
      </c>
      <c r="C279" s="301"/>
      <c r="D279" s="60" t="s">
        <v>74</v>
      </c>
      <c r="E279" s="40"/>
      <c r="F279" s="41">
        <v>3.62</v>
      </c>
      <c r="G279" s="42">
        <f>+'Front Sheet'!$H$6</f>
        <v>0</v>
      </c>
      <c r="H279" s="43">
        <f>+F279-(F279*G279)</f>
        <v>3.62</v>
      </c>
      <c r="I279" s="43">
        <f>+F279*E279</f>
        <v>0</v>
      </c>
      <c r="J279" s="44">
        <f>+E279*H279</f>
        <v>0</v>
      </c>
      <c r="K279" s="29">
        <v>0.02</v>
      </c>
      <c r="L279" s="24">
        <f t="shared" si="34"/>
        <v>0</v>
      </c>
    </row>
    <row r="280" spans="1:12" ht="15">
      <c r="A280" s="244"/>
      <c r="B280" s="242"/>
      <c r="C280" s="242"/>
      <c r="D280" s="242"/>
      <c r="E280" s="242"/>
      <c r="F280" s="242"/>
      <c r="G280" s="242"/>
      <c r="H280" s="242"/>
      <c r="I280" s="242"/>
      <c r="J280" s="243"/>
      <c r="K280"/>
      <c r="L280"/>
    </row>
    <row r="281" spans="1:12" ht="12.75">
      <c r="A281" s="176" t="s">
        <v>907</v>
      </c>
      <c r="B281" s="177"/>
      <c r="C281" s="177"/>
      <c r="D281" s="177"/>
      <c r="E281" s="177"/>
      <c r="F281" s="183"/>
      <c r="G281" s="183"/>
      <c r="H281" s="180"/>
      <c r="I281" s="180"/>
      <c r="J281" s="184"/>
      <c r="K281" s="29"/>
      <c r="L281" s="24">
        <f aca="true" t="shared" si="35" ref="L281:L287">E281*K281</f>
        <v>0</v>
      </c>
    </row>
    <row r="282" spans="1:12" ht="12.75">
      <c r="A282" s="34"/>
      <c r="B282" s="299"/>
      <c r="C282" s="299"/>
      <c r="D282" s="35"/>
      <c r="E282" s="35"/>
      <c r="F282" s="49"/>
      <c r="G282" s="49"/>
      <c r="H282" s="32"/>
      <c r="I282" s="32"/>
      <c r="J282" s="33"/>
      <c r="K282" s="29"/>
      <c r="L282" s="24">
        <f t="shared" si="35"/>
        <v>0</v>
      </c>
    </row>
    <row r="283" spans="1:12" ht="12.75">
      <c r="A283" s="216">
        <v>129356880</v>
      </c>
      <c r="B283" s="302" t="s">
        <v>926</v>
      </c>
      <c r="C283" s="301"/>
      <c r="D283" s="60" t="s">
        <v>82</v>
      </c>
      <c r="E283" s="40"/>
      <c r="F283" s="41">
        <v>27.82</v>
      </c>
      <c r="G283" s="42">
        <f>+'Front Sheet'!$H$6</f>
        <v>0</v>
      </c>
      <c r="H283" s="43">
        <f>+F283-(F283*G283)</f>
        <v>27.82</v>
      </c>
      <c r="I283" s="43">
        <f>+F283*E283</f>
        <v>0</v>
      </c>
      <c r="J283" s="44">
        <f>+E283*H283</f>
        <v>0</v>
      </c>
      <c r="K283" s="45">
        <v>2.1</v>
      </c>
      <c r="L283" s="24">
        <f t="shared" si="35"/>
        <v>0</v>
      </c>
    </row>
    <row r="284" spans="1:12" ht="12.75">
      <c r="A284" s="216">
        <v>129358880</v>
      </c>
      <c r="B284" s="302" t="s">
        <v>926</v>
      </c>
      <c r="C284" s="301"/>
      <c r="D284" s="60" t="s">
        <v>64</v>
      </c>
      <c r="E284" s="40"/>
      <c r="F284" s="41">
        <v>17.6</v>
      </c>
      <c r="G284" s="42">
        <f>+'Front Sheet'!$H$6</f>
        <v>0</v>
      </c>
      <c r="H284" s="43">
        <f>+F284-(F284*G284)</f>
        <v>17.6</v>
      </c>
      <c r="I284" s="43">
        <f>+F284*E284</f>
        <v>0</v>
      </c>
      <c r="J284" s="44">
        <f>+E284*H284</f>
        <v>0</v>
      </c>
      <c r="K284" s="45">
        <v>2.1</v>
      </c>
      <c r="L284" s="24">
        <f t="shared" si="35"/>
        <v>0</v>
      </c>
    </row>
    <row r="285" spans="1:12" ht="12.75">
      <c r="A285" s="216">
        <v>122402880</v>
      </c>
      <c r="B285" s="302" t="s">
        <v>926</v>
      </c>
      <c r="C285" s="301"/>
      <c r="D285" s="60" t="s">
        <v>83</v>
      </c>
      <c r="E285" s="40"/>
      <c r="F285" s="41">
        <v>16.46</v>
      </c>
      <c r="G285" s="42">
        <f>+'Front Sheet'!$H$6</f>
        <v>0</v>
      </c>
      <c r="H285" s="43">
        <f>+F285-(F285*G285)</f>
        <v>16.46</v>
      </c>
      <c r="I285" s="43">
        <f>+F285*E285</f>
        <v>0</v>
      </c>
      <c r="J285" s="44">
        <f>+E285*H285</f>
        <v>0</v>
      </c>
      <c r="K285" s="45">
        <v>2.3</v>
      </c>
      <c r="L285" s="24">
        <f t="shared" si="35"/>
        <v>0</v>
      </c>
    </row>
    <row r="286" spans="1:12" ht="12.75">
      <c r="A286" s="216">
        <v>122404880</v>
      </c>
      <c r="B286" s="302" t="s">
        <v>926</v>
      </c>
      <c r="C286" s="301"/>
      <c r="D286" s="60" t="s">
        <v>84</v>
      </c>
      <c r="E286" s="40"/>
      <c r="F286" s="41">
        <v>16.18</v>
      </c>
      <c r="G286" s="42">
        <f>+'Front Sheet'!$H$6</f>
        <v>0</v>
      </c>
      <c r="H286" s="43">
        <f>+F286-(F286*G286)</f>
        <v>16.18</v>
      </c>
      <c r="I286" s="43">
        <f>+F286*E286</f>
        <v>0</v>
      </c>
      <c r="J286" s="44">
        <f>+E286*H286</f>
        <v>0</v>
      </c>
      <c r="K286" s="45">
        <v>2.81</v>
      </c>
      <c r="L286" s="24">
        <f t="shared" si="35"/>
        <v>0</v>
      </c>
    </row>
    <row r="287" spans="1:12" ht="12.75">
      <c r="A287" s="216">
        <v>122406880</v>
      </c>
      <c r="B287" s="302" t="s">
        <v>926</v>
      </c>
      <c r="C287" s="301"/>
      <c r="D287" s="60" t="s">
        <v>85</v>
      </c>
      <c r="E287" s="40"/>
      <c r="F287" s="41">
        <v>17.14</v>
      </c>
      <c r="G287" s="42">
        <f>+'Front Sheet'!$H$6</f>
        <v>0</v>
      </c>
      <c r="H287" s="43">
        <f>+F287-(F287*G287)</f>
        <v>17.14</v>
      </c>
      <c r="I287" s="43">
        <f>+F287*E287</f>
        <v>0</v>
      </c>
      <c r="J287" s="44">
        <f>+E287*H287</f>
        <v>0</v>
      </c>
      <c r="K287" s="45">
        <v>3.3</v>
      </c>
      <c r="L287" s="24">
        <f t="shared" si="35"/>
        <v>0</v>
      </c>
    </row>
    <row r="288" spans="1:12" ht="15">
      <c r="A288" s="244"/>
      <c r="B288" s="242"/>
      <c r="C288" s="242"/>
      <c r="D288" s="242"/>
      <c r="E288" s="242"/>
      <c r="F288" s="242"/>
      <c r="G288" s="242"/>
      <c r="H288" s="242"/>
      <c r="I288" s="242"/>
      <c r="J288" s="243"/>
      <c r="K288"/>
      <c r="L288"/>
    </row>
    <row r="289" spans="1:12" ht="12.75">
      <c r="A289" s="176" t="s">
        <v>908</v>
      </c>
      <c r="B289" s="177"/>
      <c r="C289" s="177"/>
      <c r="D289" s="177"/>
      <c r="E289" s="177"/>
      <c r="F289" s="183"/>
      <c r="G289" s="183"/>
      <c r="H289" s="180"/>
      <c r="I289" s="180"/>
      <c r="J289" s="184"/>
      <c r="K289" s="29"/>
      <c r="L289" s="24">
        <f aca="true" t="shared" si="36" ref="L289:L318">E289*K289</f>
        <v>0</v>
      </c>
    </row>
    <row r="290" spans="1:12" ht="12.75">
      <c r="A290" s="34"/>
      <c r="B290" s="299"/>
      <c r="C290" s="299"/>
      <c r="D290" s="35"/>
      <c r="E290" s="35"/>
      <c r="F290" s="49"/>
      <c r="G290" s="49"/>
      <c r="H290" s="32"/>
      <c r="I290" s="32"/>
      <c r="J290" s="33"/>
      <c r="K290" s="29"/>
      <c r="L290" s="24">
        <f t="shared" si="36"/>
        <v>0</v>
      </c>
    </row>
    <row r="291" spans="1:12" ht="12.75">
      <c r="A291" s="216">
        <v>134322880</v>
      </c>
      <c r="B291" s="302" t="s">
        <v>923</v>
      </c>
      <c r="C291" s="301"/>
      <c r="D291" s="60" t="s">
        <v>127</v>
      </c>
      <c r="E291" s="40"/>
      <c r="F291" s="41">
        <v>6.3</v>
      </c>
      <c r="G291" s="42">
        <f>+'Front Sheet'!$H$6</f>
        <v>0</v>
      </c>
      <c r="H291" s="43">
        <f>+F291-(F291*G291)</f>
        <v>6.3</v>
      </c>
      <c r="I291" s="43">
        <f>+F291*E291</f>
        <v>0</v>
      </c>
      <c r="J291" s="44">
        <f>+E291*H291</f>
        <v>0</v>
      </c>
      <c r="K291" s="45">
        <v>0.51</v>
      </c>
      <c r="L291" s="24">
        <f t="shared" si="36"/>
        <v>0</v>
      </c>
    </row>
    <row r="292" spans="1:12" ht="12.75">
      <c r="A292" s="216">
        <v>134313880</v>
      </c>
      <c r="B292" s="302" t="s">
        <v>923</v>
      </c>
      <c r="C292" s="301"/>
      <c r="D292" s="60" t="s">
        <v>128</v>
      </c>
      <c r="E292" s="40"/>
      <c r="F292" s="41">
        <v>6.68</v>
      </c>
      <c r="G292" s="42">
        <f>+'Front Sheet'!$H$6</f>
        <v>0</v>
      </c>
      <c r="H292" s="43">
        <f>+F292-(F292*G292)</f>
        <v>6.68</v>
      </c>
      <c r="I292" s="43">
        <f>+F292*E292</f>
        <v>0</v>
      </c>
      <c r="J292" s="44">
        <f>+E292*H292</f>
        <v>0</v>
      </c>
      <c r="K292" s="45">
        <v>0.87</v>
      </c>
      <c r="L292" s="24">
        <f t="shared" si="36"/>
        <v>0</v>
      </c>
    </row>
    <row r="293" spans="1:12" ht="12.75">
      <c r="A293" s="216">
        <v>134314880</v>
      </c>
      <c r="B293" s="302" t="s">
        <v>923</v>
      </c>
      <c r="C293" s="301"/>
      <c r="D293" s="60" t="s">
        <v>129</v>
      </c>
      <c r="E293" s="40"/>
      <c r="F293" s="41">
        <v>10.28</v>
      </c>
      <c r="G293" s="42">
        <f>+'Front Sheet'!$H$6</f>
        <v>0</v>
      </c>
      <c r="H293" s="43">
        <f>+F293-(F293*G293)</f>
        <v>10.28</v>
      </c>
      <c r="I293" s="43">
        <f>+F293*E293</f>
        <v>0</v>
      </c>
      <c r="J293" s="44">
        <f>+E293*H293</f>
        <v>0</v>
      </c>
      <c r="K293" s="45">
        <v>1.24</v>
      </c>
      <c r="L293" s="24">
        <f t="shared" si="36"/>
        <v>0</v>
      </c>
    </row>
    <row r="294" spans="1:12" ht="12.75">
      <c r="A294" s="216">
        <v>134315880</v>
      </c>
      <c r="B294" s="302" t="s">
        <v>923</v>
      </c>
      <c r="C294" s="301"/>
      <c r="D294" s="60" t="s">
        <v>130</v>
      </c>
      <c r="E294" s="40"/>
      <c r="F294" s="41">
        <v>9</v>
      </c>
      <c r="G294" s="42">
        <f>+'Front Sheet'!$H$6</f>
        <v>0</v>
      </c>
      <c r="H294" s="43">
        <f>+F294-(F294*G294)</f>
        <v>9</v>
      </c>
      <c r="I294" s="43">
        <f>+F294*E294</f>
        <v>0</v>
      </c>
      <c r="J294" s="44">
        <f>+E294*H294</f>
        <v>0</v>
      </c>
      <c r="K294" s="45">
        <v>1.62</v>
      </c>
      <c r="L294" s="24">
        <f t="shared" si="36"/>
        <v>0</v>
      </c>
    </row>
    <row r="295" spans="1:12" ht="12.75">
      <c r="A295" s="216">
        <v>139402880</v>
      </c>
      <c r="B295" s="302" t="s">
        <v>923</v>
      </c>
      <c r="C295" s="301"/>
      <c r="D295" s="60" t="s">
        <v>131</v>
      </c>
      <c r="E295" s="40"/>
      <c r="F295" s="41">
        <v>10.2</v>
      </c>
      <c r="G295" s="42">
        <f>+'Front Sheet'!$H$6</f>
        <v>0</v>
      </c>
      <c r="H295" s="43">
        <f>+F295-(F295*G295)</f>
        <v>10.2</v>
      </c>
      <c r="I295" s="43">
        <f>+F295*E295</f>
        <v>0</v>
      </c>
      <c r="J295" s="44">
        <f>+E295*H295</f>
        <v>0</v>
      </c>
      <c r="K295" s="45">
        <v>1.71</v>
      </c>
      <c r="L295" s="24">
        <f t="shared" si="36"/>
        <v>0</v>
      </c>
    </row>
    <row r="296" spans="1:12" ht="12.75">
      <c r="A296" s="219"/>
      <c r="B296" s="303"/>
      <c r="C296" s="303"/>
      <c r="D296" s="220"/>
      <c r="E296" s="35"/>
      <c r="F296" s="49"/>
      <c r="G296" s="49"/>
      <c r="H296" s="32"/>
      <c r="I296" s="32"/>
      <c r="J296" s="33"/>
      <c r="K296" s="29"/>
      <c r="L296" s="24">
        <f t="shared" si="36"/>
        <v>0</v>
      </c>
    </row>
    <row r="297" spans="1:12" ht="12.75">
      <c r="A297" s="216">
        <v>139125880</v>
      </c>
      <c r="B297" s="302" t="s">
        <v>923</v>
      </c>
      <c r="C297" s="301"/>
      <c r="D297" s="60" t="s">
        <v>132</v>
      </c>
      <c r="E297" s="40"/>
      <c r="F297" s="41">
        <v>9.68</v>
      </c>
      <c r="G297" s="42">
        <f>+'Front Sheet'!$H$6</f>
        <v>0</v>
      </c>
      <c r="H297" s="43">
        <f>+F297-(F297*G297)</f>
        <v>9.68</v>
      </c>
      <c r="I297" s="43">
        <f>+F297*E297</f>
        <v>0</v>
      </c>
      <c r="J297" s="44">
        <f>+E297*H297</f>
        <v>0</v>
      </c>
      <c r="K297" s="45">
        <v>0.66</v>
      </c>
      <c r="L297" s="24">
        <f t="shared" si="36"/>
        <v>0</v>
      </c>
    </row>
    <row r="298" spans="1:12" ht="12.75">
      <c r="A298" s="216">
        <v>139126880</v>
      </c>
      <c r="B298" s="302" t="s">
        <v>923</v>
      </c>
      <c r="C298" s="301"/>
      <c r="D298" s="60" t="s">
        <v>137</v>
      </c>
      <c r="E298" s="40"/>
      <c r="F298" s="41">
        <v>10.2</v>
      </c>
      <c r="G298" s="42">
        <f>+'Front Sheet'!$H$6</f>
        <v>0</v>
      </c>
      <c r="H298" s="43">
        <f>+F298-(F298*G298)</f>
        <v>10.2</v>
      </c>
      <c r="I298" s="43">
        <f>+F298*E298</f>
        <v>0</v>
      </c>
      <c r="J298" s="44">
        <f>+E298*H298</f>
        <v>0</v>
      </c>
      <c r="K298" s="45">
        <v>1.1</v>
      </c>
      <c r="L298" s="24">
        <f t="shared" si="36"/>
        <v>0</v>
      </c>
    </row>
    <row r="299" spans="1:12" ht="12.75">
      <c r="A299" s="216">
        <v>139127880</v>
      </c>
      <c r="B299" s="302" t="s">
        <v>923</v>
      </c>
      <c r="C299" s="301"/>
      <c r="D299" s="60" t="s">
        <v>138</v>
      </c>
      <c r="E299" s="40"/>
      <c r="F299" s="41">
        <v>10.34</v>
      </c>
      <c r="G299" s="42">
        <f>+'Front Sheet'!$H$6</f>
        <v>0</v>
      </c>
      <c r="H299" s="43">
        <f>+F299-(F299*G299)</f>
        <v>10.34</v>
      </c>
      <c r="I299" s="43">
        <f>+F299*E299</f>
        <v>0</v>
      </c>
      <c r="J299" s="44">
        <f>+E299*H299</f>
        <v>0</v>
      </c>
      <c r="K299" s="45">
        <v>1.7</v>
      </c>
      <c r="L299" s="24">
        <f t="shared" si="36"/>
        <v>0</v>
      </c>
    </row>
    <row r="300" spans="1:12" ht="12.75">
      <c r="A300" s="216">
        <v>139538880</v>
      </c>
      <c r="B300" s="302" t="s">
        <v>923</v>
      </c>
      <c r="C300" s="301"/>
      <c r="D300" s="60" t="s">
        <v>139</v>
      </c>
      <c r="E300" s="40"/>
      <c r="F300" s="41">
        <v>11.26</v>
      </c>
      <c r="G300" s="42">
        <f>+'Front Sheet'!$H$6</f>
        <v>0</v>
      </c>
      <c r="H300" s="43">
        <f>+F300-(F300*G300)</f>
        <v>11.26</v>
      </c>
      <c r="I300" s="43">
        <f>+F300*E300</f>
        <v>0</v>
      </c>
      <c r="J300" s="44">
        <f>+E300*H300</f>
        <v>0</v>
      </c>
      <c r="K300" s="45">
        <v>2.2</v>
      </c>
      <c r="L300" s="24">
        <f t="shared" si="36"/>
        <v>0</v>
      </c>
    </row>
    <row r="301" spans="1:12" ht="12.75">
      <c r="A301" s="222">
        <v>139128880</v>
      </c>
      <c r="B301" s="302" t="s">
        <v>923</v>
      </c>
      <c r="C301" s="301"/>
      <c r="D301" s="60" t="s">
        <v>140</v>
      </c>
      <c r="E301" s="40"/>
      <c r="F301" s="49">
        <v>11.68</v>
      </c>
      <c r="G301" s="42">
        <f>+'Front Sheet'!$H$6</f>
        <v>0</v>
      </c>
      <c r="H301" s="43">
        <f>+F301-(F301*G301)</f>
        <v>11.68</v>
      </c>
      <c r="I301" s="43">
        <f>+F301*E301</f>
        <v>0</v>
      </c>
      <c r="J301" s="44">
        <f>+E301*H301</f>
        <v>0</v>
      </c>
      <c r="K301" s="79">
        <v>2.38</v>
      </c>
      <c r="L301" s="24">
        <f t="shared" si="36"/>
        <v>0</v>
      </c>
    </row>
    <row r="302" spans="1:12" ht="12.75">
      <c r="A302" s="222"/>
      <c r="B302" s="303"/>
      <c r="C302" s="303"/>
      <c r="D302" s="220"/>
      <c r="E302" s="35"/>
      <c r="F302" s="49"/>
      <c r="G302" s="49"/>
      <c r="H302" s="32"/>
      <c r="I302" s="32"/>
      <c r="J302" s="33"/>
      <c r="K302" s="29"/>
      <c r="L302" s="24">
        <f t="shared" si="36"/>
        <v>0</v>
      </c>
    </row>
    <row r="303" spans="1:12" ht="12.75">
      <c r="A303" s="216">
        <v>134303880</v>
      </c>
      <c r="B303" s="302" t="s">
        <v>923</v>
      </c>
      <c r="C303" s="301"/>
      <c r="D303" s="60" t="s">
        <v>141</v>
      </c>
      <c r="E303" s="40"/>
      <c r="F303" s="41">
        <v>7.6</v>
      </c>
      <c r="G303" s="42">
        <f>+'Front Sheet'!$H$6</f>
        <v>0</v>
      </c>
      <c r="H303" s="43">
        <f>+F303-(F303*G303)</f>
        <v>7.6</v>
      </c>
      <c r="I303" s="43">
        <f>+F303*E303</f>
        <v>0</v>
      </c>
      <c r="J303" s="44">
        <f>+E303*H303</f>
        <v>0</v>
      </c>
      <c r="K303" s="45">
        <v>0.76</v>
      </c>
      <c r="L303" s="24">
        <f t="shared" si="36"/>
        <v>0</v>
      </c>
    </row>
    <row r="304" spans="1:12" ht="12.75">
      <c r="A304" s="216">
        <v>131193880</v>
      </c>
      <c r="B304" s="302" t="s">
        <v>923</v>
      </c>
      <c r="C304" s="301"/>
      <c r="D304" s="60" t="s">
        <v>142</v>
      </c>
      <c r="E304" s="40"/>
      <c r="F304" s="41">
        <v>8</v>
      </c>
      <c r="G304" s="42">
        <f>+'Front Sheet'!$H$6</f>
        <v>0</v>
      </c>
      <c r="H304" s="43">
        <f>+F304-(F304*G304)</f>
        <v>8</v>
      </c>
      <c r="I304" s="43">
        <f>+F304*E304</f>
        <v>0</v>
      </c>
      <c r="J304" s="44">
        <f>+E304*H304</f>
        <v>0</v>
      </c>
      <c r="K304" s="45">
        <v>1.29</v>
      </c>
      <c r="L304" s="24">
        <f t="shared" si="36"/>
        <v>0</v>
      </c>
    </row>
    <row r="305" spans="1:12" ht="12.75">
      <c r="A305" s="216">
        <v>134316880</v>
      </c>
      <c r="B305" s="302" t="s">
        <v>923</v>
      </c>
      <c r="C305" s="301"/>
      <c r="D305" s="60" t="s">
        <v>143</v>
      </c>
      <c r="E305" s="40"/>
      <c r="F305" s="41">
        <v>6.3</v>
      </c>
      <c r="G305" s="42">
        <f>+'Front Sheet'!$H$6</f>
        <v>0</v>
      </c>
      <c r="H305" s="43">
        <f>+F305-(F305*G305)</f>
        <v>6.3</v>
      </c>
      <c r="I305" s="43">
        <f>+F305*E305</f>
        <v>0</v>
      </c>
      <c r="J305" s="44">
        <f>+E305*H305</f>
        <v>0</v>
      </c>
      <c r="K305" s="45">
        <v>1.89</v>
      </c>
      <c r="L305" s="24">
        <f t="shared" si="36"/>
        <v>0</v>
      </c>
    </row>
    <row r="306" spans="1:12" ht="12.75">
      <c r="A306" s="216">
        <v>131200880</v>
      </c>
      <c r="B306" s="302" t="s">
        <v>923</v>
      </c>
      <c r="C306" s="301"/>
      <c r="D306" s="60" t="s">
        <v>144</v>
      </c>
      <c r="E306" s="40"/>
      <c r="F306" s="41">
        <v>6.78</v>
      </c>
      <c r="G306" s="42">
        <f>+'Front Sheet'!$H$6</f>
        <v>0</v>
      </c>
      <c r="H306" s="43">
        <f>+F306-(F306*G306)</f>
        <v>6.78</v>
      </c>
      <c r="I306" s="43">
        <f>+F306*E306</f>
        <v>0</v>
      </c>
      <c r="J306" s="44">
        <f>+E306*H306</f>
        <v>0</v>
      </c>
      <c r="K306" s="45">
        <v>2.41</v>
      </c>
      <c r="L306" s="24">
        <f t="shared" si="36"/>
        <v>0</v>
      </c>
    </row>
    <row r="307" spans="1:12" ht="12.75">
      <c r="A307" s="216">
        <v>139404880</v>
      </c>
      <c r="B307" s="302" t="s">
        <v>923</v>
      </c>
      <c r="C307" s="301"/>
      <c r="D307" s="60" t="s">
        <v>145</v>
      </c>
      <c r="E307" s="40"/>
      <c r="F307" s="41">
        <v>8.26</v>
      </c>
      <c r="G307" s="42">
        <f>+'Front Sheet'!$H$6</f>
        <v>0</v>
      </c>
      <c r="H307" s="43">
        <f>+F307-(F307*G307)</f>
        <v>8.26</v>
      </c>
      <c r="I307" s="43">
        <f>+F307*E307</f>
        <v>0</v>
      </c>
      <c r="J307" s="44">
        <f>+E307*H307</f>
        <v>0</v>
      </c>
      <c r="K307" s="45">
        <v>2.54</v>
      </c>
      <c r="L307" s="24">
        <f t="shared" si="36"/>
        <v>0</v>
      </c>
    </row>
    <row r="308" spans="1:12" ht="12.75">
      <c r="A308" s="222"/>
      <c r="B308" s="303"/>
      <c r="C308" s="303"/>
      <c r="D308" s="220"/>
      <c r="E308" s="35"/>
      <c r="F308" s="49"/>
      <c r="G308" s="49"/>
      <c r="H308" s="32"/>
      <c r="I308" s="32"/>
      <c r="J308" s="33"/>
      <c r="K308" s="29"/>
      <c r="L308" s="24">
        <f t="shared" si="36"/>
        <v>0</v>
      </c>
    </row>
    <row r="309" spans="1:12" ht="12.75">
      <c r="A309" s="216">
        <v>134304880</v>
      </c>
      <c r="B309" s="302" t="s">
        <v>923</v>
      </c>
      <c r="C309" s="301"/>
      <c r="D309" s="60" t="s">
        <v>146</v>
      </c>
      <c r="E309" s="40"/>
      <c r="F309" s="41">
        <v>8.54</v>
      </c>
      <c r="G309" s="42">
        <f>+'Front Sheet'!$H$6</f>
        <v>0</v>
      </c>
      <c r="H309" s="43">
        <f>+F309-(F309*G309)</f>
        <v>8.54</v>
      </c>
      <c r="I309" s="43">
        <f>+F309*E309</f>
        <v>0</v>
      </c>
      <c r="J309" s="44">
        <f>+E309*H309</f>
        <v>0</v>
      </c>
      <c r="K309" s="45">
        <v>0.93</v>
      </c>
      <c r="L309" s="24">
        <f t="shared" si="36"/>
        <v>0</v>
      </c>
    </row>
    <row r="310" spans="1:12" ht="12.75">
      <c r="A310" s="216">
        <v>131186880</v>
      </c>
      <c r="B310" s="302" t="s">
        <v>923</v>
      </c>
      <c r="C310" s="301"/>
      <c r="D310" s="60" t="s">
        <v>147</v>
      </c>
      <c r="E310" s="40"/>
      <c r="F310" s="41">
        <v>8.98</v>
      </c>
      <c r="G310" s="42">
        <f>+'Front Sheet'!$H$6</f>
        <v>0</v>
      </c>
      <c r="H310" s="43">
        <f>+F310-(F310*G310)</f>
        <v>8.98</v>
      </c>
      <c r="I310" s="43">
        <f>+F310*E310</f>
        <v>0</v>
      </c>
      <c r="J310" s="44">
        <f>+E310*H310</f>
        <v>0</v>
      </c>
      <c r="K310" s="45">
        <v>1.61</v>
      </c>
      <c r="L310" s="24">
        <f t="shared" si="36"/>
        <v>0</v>
      </c>
    </row>
    <row r="311" spans="1:12" ht="12.75">
      <c r="A311" s="216">
        <v>134317880</v>
      </c>
      <c r="B311" s="302" t="s">
        <v>923</v>
      </c>
      <c r="C311" s="301"/>
      <c r="D311" s="60" t="s">
        <v>148</v>
      </c>
      <c r="E311" s="40"/>
      <c r="F311" s="41">
        <v>9.46</v>
      </c>
      <c r="G311" s="42">
        <f>+'Front Sheet'!$H$6</f>
        <v>0</v>
      </c>
      <c r="H311" s="43">
        <f>+F311-(F311*G311)</f>
        <v>9.46</v>
      </c>
      <c r="I311" s="43">
        <f>+F311*E311</f>
        <v>0</v>
      </c>
      <c r="J311" s="44">
        <f>+E311*H311</f>
        <v>0</v>
      </c>
      <c r="K311" s="45">
        <v>2.34</v>
      </c>
      <c r="L311" s="24">
        <f t="shared" si="36"/>
        <v>0</v>
      </c>
    </row>
    <row r="312" spans="1:12" ht="12.75">
      <c r="A312" s="216">
        <v>131298880</v>
      </c>
      <c r="B312" s="302" t="s">
        <v>923</v>
      </c>
      <c r="C312" s="301"/>
      <c r="D312" s="60" t="s">
        <v>149</v>
      </c>
      <c r="E312" s="40"/>
      <c r="F312" s="41">
        <v>7.32</v>
      </c>
      <c r="G312" s="42">
        <f>+'Front Sheet'!$H$6</f>
        <v>0</v>
      </c>
      <c r="H312" s="43">
        <f>+F312-(F312*G312)</f>
        <v>7.32</v>
      </c>
      <c r="I312" s="43">
        <f>+F312*E312</f>
        <v>0</v>
      </c>
      <c r="J312" s="44">
        <f>+E312*H312</f>
        <v>0</v>
      </c>
      <c r="K312" s="45">
        <v>3.02</v>
      </c>
      <c r="L312" s="24">
        <f t="shared" si="36"/>
        <v>0</v>
      </c>
    </row>
    <row r="313" spans="1:12" ht="12.75">
      <c r="A313" s="216">
        <v>139406880</v>
      </c>
      <c r="B313" s="302" t="s">
        <v>923</v>
      </c>
      <c r="C313" s="301"/>
      <c r="D313" s="60" t="s">
        <v>150</v>
      </c>
      <c r="E313" s="40"/>
      <c r="F313" s="41">
        <v>9.06</v>
      </c>
      <c r="G313" s="42">
        <f>+'Front Sheet'!$H$6</f>
        <v>0</v>
      </c>
      <c r="H313" s="43">
        <f>+F313-(F313*G313)</f>
        <v>9.06</v>
      </c>
      <c r="I313" s="43">
        <f>+F313*E313</f>
        <v>0</v>
      </c>
      <c r="J313" s="44">
        <f>+E313*H313</f>
        <v>0</v>
      </c>
      <c r="K313" s="45">
        <v>3.2</v>
      </c>
      <c r="L313" s="24">
        <f t="shared" si="36"/>
        <v>0</v>
      </c>
    </row>
    <row r="314" spans="1:12" ht="12.75">
      <c r="A314" s="222"/>
      <c r="B314" s="303"/>
      <c r="C314" s="303"/>
      <c r="D314" s="220"/>
      <c r="E314" s="35"/>
      <c r="F314" s="49"/>
      <c r="G314" s="49"/>
      <c r="H314" s="32"/>
      <c r="I314" s="32"/>
      <c r="J314" s="33"/>
      <c r="K314" s="29"/>
      <c r="L314" s="24">
        <f t="shared" si="36"/>
        <v>0</v>
      </c>
    </row>
    <row r="315" spans="1:12" ht="12.75">
      <c r="A315" s="216">
        <v>134296880</v>
      </c>
      <c r="B315" s="302" t="s">
        <v>924</v>
      </c>
      <c r="C315" s="301"/>
      <c r="D315" s="60" t="s">
        <v>154</v>
      </c>
      <c r="E315" s="40"/>
      <c r="F315" s="41">
        <v>21.28</v>
      </c>
      <c r="G315" s="42">
        <f>+'Front Sheet'!$H$6</f>
        <v>0</v>
      </c>
      <c r="H315" s="43">
        <f>+F315-(F315*G315)</f>
        <v>21.28</v>
      </c>
      <c r="I315" s="43">
        <f>+F315*E315</f>
        <v>0</v>
      </c>
      <c r="J315" s="44">
        <f>+E315*H315</f>
        <v>0</v>
      </c>
      <c r="K315" s="45">
        <v>2.96</v>
      </c>
      <c r="L315" s="24">
        <f t="shared" si="36"/>
        <v>0</v>
      </c>
    </row>
    <row r="316" spans="1:12" ht="12.75">
      <c r="A316" s="216">
        <v>139491880</v>
      </c>
      <c r="B316" s="302" t="s">
        <v>924</v>
      </c>
      <c r="C316" s="301"/>
      <c r="D316" s="60" t="s">
        <v>135</v>
      </c>
      <c r="E316" s="40"/>
      <c r="F316" s="41">
        <v>24.86</v>
      </c>
      <c r="G316" s="42">
        <f>+'Front Sheet'!$H$6</f>
        <v>0</v>
      </c>
      <c r="H316" s="43">
        <f>+F316-(F316*G316)</f>
        <v>24.86</v>
      </c>
      <c r="I316" s="43">
        <f>+F316*E316</f>
        <v>0</v>
      </c>
      <c r="J316" s="44">
        <f>+E316*H316</f>
        <v>0</v>
      </c>
      <c r="K316" s="45">
        <v>3.5</v>
      </c>
      <c r="L316" s="24">
        <f t="shared" si="36"/>
        <v>0</v>
      </c>
    </row>
    <row r="317" spans="1:12" ht="12.75">
      <c r="A317" s="216">
        <v>134294880</v>
      </c>
      <c r="B317" s="302" t="s">
        <v>924</v>
      </c>
      <c r="C317" s="301"/>
      <c r="D317" s="60" t="s">
        <v>155</v>
      </c>
      <c r="E317" s="40"/>
      <c r="F317" s="41">
        <v>15.78</v>
      </c>
      <c r="G317" s="42">
        <f>+'Front Sheet'!$H$6</f>
        <v>0</v>
      </c>
      <c r="H317" s="43">
        <f>+F317-(F317*G317)</f>
        <v>15.78</v>
      </c>
      <c r="I317" s="43">
        <f>+F317*E317</f>
        <v>0</v>
      </c>
      <c r="J317" s="44">
        <f>+E317*H317</f>
        <v>0</v>
      </c>
      <c r="K317" s="45">
        <v>4.35</v>
      </c>
      <c r="L317" s="24">
        <f t="shared" si="36"/>
        <v>0</v>
      </c>
    </row>
    <row r="318" spans="1:12" ht="12.75">
      <c r="A318" s="216">
        <v>131808880</v>
      </c>
      <c r="B318" s="302" t="s">
        <v>924</v>
      </c>
      <c r="C318" s="301"/>
      <c r="D318" s="60" t="s">
        <v>156</v>
      </c>
      <c r="E318" s="40"/>
      <c r="F318" s="41">
        <v>17.58</v>
      </c>
      <c r="G318" s="42">
        <f>+'Front Sheet'!$H$6</f>
        <v>0</v>
      </c>
      <c r="H318" s="43">
        <f>+F318-(F318*G318)</f>
        <v>17.58</v>
      </c>
      <c r="I318" s="43">
        <f>+F318*E318</f>
        <v>0</v>
      </c>
      <c r="J318" s="44">
        <f>+E318*H318</f>
        <v>0</v>
      </c>
      <c r="K318" s="45">
        <v>5.45</v>
      </c>
      <c r="L318" s="24">
        <f t="shared" si="36"/>
        <v>0</v>
      </c>
    </row>
    <row r="319" spans="1:11" ht="12.75">
      <c r="A319" s="219"/>
      <c r="B319" s="228"/>
      <c r="C319" s="228"/>
      <c r="D319" s="220"/>
      <c r="E319" s="35"/>
      <c r="F319" s="49"/>
      <c r="G319" s="49"/>
      <c r="H319" s="32"/>
      <c r="I319" s="32"/>
      <c r="J319" s="33"/>
      <c r="K319" s="29"/>
    </row>
    <row r="320" spans="1:12" ht="12.75">
      <c r="A320" s="216">
        <v>137002880</v>
      </c>
      <c r="B320" s="302" t="s">
        <v>925</v>
      </c>
      <c r="C320" s="301"/>
      <c r="D320" s="60" t="s">
        <v>127</v>
      </c>
      <c r="E320" s="40"/>
      <c r="F320" s="41">
        <v>7.38</v>
      </c>
      <c r="G320" s="42">
        <f>+'Front Sheet'!$H$6</f>
        <v>0</v>
      </c>
      <c r="H320" s="43">
        <f>+F320-(F320*G320)</f>
        <v>7.38</v>
      </c>
      <c r="I320" s="43">
        <f>+F320*E320</f>
        <v>0</v>
      </c>
      <c r="J320" s="44">
        <f>+E320*H320</f>
        <v>0</v>
      </c>
      <c r="K320" s="45">
        <v>0.8</v>
      </c>
      <c r="L320" s="24">
        <f>E320*K320</f>
        <v>0</v>
      </c>
    </row>
    <row r="321" spans="1:12" ht="12.75">
      <c r="A321" s="216">
        <v>137004880</v>
      </c>
      <c r="B321" s="302" t="s">
        <v>925</v>
      </c>
      <c r="C321" s="301"/>
      <c r="D321" s="60" t="s">
        <v>141</v>
      </c>
      <c r="E321" s="40"/>
      <c r="F321" s="41">
        <v>9.08</v>
      </c>
      <c r="G321" s="42">
        <f>+'Front Sheet'!$H$6</f>
        <v>0</v>
      </c>
      <c r="H321" s="43">
        <f>+F321-(F321*G321)</f>
        <v>9.08</v>
      </c>
      <c r="I321" s="43">
        <f>+F321*E321</f>
        <v>0</v>
      </c>
      <c r="J321" s="44">
        <f>+E321*H321</f>
        <v>0</v>
      </c>
      <c r="K321" s="45">
        <v>1.21</v>
      </c>
      <c r="L321" s="24">
        <f>E321*K321</f>
        <v>0</v>
      </c>
    </row>
    <row r="322" spans="1:12" ht="12.75">
      <c r="A322" s="216">
        <v>137006880</v>
      </c>
      <c r="B322" s="302" t="s">
        <v>925</v>
      </c>
      <c r="C322" s="301"/>
      <c r="D322" s="60" t="s">
        <v>158</v>
      </c>
      <c r="E322" s="40"/>
      <c r="F322" s="41">
        <v>11.38</v>
      </c>
      <c r="G322" s="42">
        <f>+'Front Sheet'!$H$6</f>
        <v>0</v>
      </c>
      <c r="H322" s="43">
        <f>+F322-(F322*G322)</f>
        <v>11.38</v>
      </c>
      <c r="I322" s="43">
        <f>+F322*E322</f>
        <v>0</v>
      </c>
      <c r="J322" s="44">
        <f>+E322*H322</f>
        <v>0</v>
      </c>
      <c r="K322" s="45">
        <v>1.51</v>
      </c>
      <c r="L322" s="24">
        <f>E322*K322</f>
        <v>0</v>
      </c>
    </row>
    <row r="323" spans="1:12" ht="15">
      <c r="A323" s="240"/>
      <c r="B323" s="241"/>
      <c r="C323" s="241"/>
      <c r="D323" s="241"/>
      <c r="E323" s="242"/>
      <c r="F323" s="242"/>
      <c r="G323" s="242"/>
      <c r="H323" s="242"/>
      <c r="I323" s="242"/>
      <c r="J323" s="243"/>
      <c r="K323"/>
      <c r="L323"/>
    </row>
    <row r="324" spans="1:12" ht="12.75">
      <c r="A324" s="216">
        <v>454340880</v>
      </c>
      <c r="B324" s="300" t="s">
        <v>922</v>
      </c>
      <c r="C324" s="301"/>
      <c r="D324" s="60" t="s">
        <v>162</v>
      </c>
      <c r="E324" s="40"/>
      <c r="F324" s="41">
        <v>27</v>
      </c>
      <c r="G324" s="42">
        <f>+'Front Sheet'!$H$6</f>
        <v>0</v>
      </c>
      <c r="H324" s="43">
        <f>+F324-(F324*G324)</f>
        <v>27</v>
      </c>
      <c r="I324" s="43">
        <f>+F324*E324</f>
        <v>0</v>
      </c>
      <c r="J324" s="44">
        <f>+E324*H324</f>
        <v>0</v>
      </c>
      <c r="K324" s="29">
        <v>2.1</v>
      </c>
      <c r="L324" s="24">
        <f>E324*K324</f>
        <v>0</v>
      </c>
    </row>
    <row r="325" spans="1:12" ht="15">
      <c r="A325" s="244"/>
      <c r="B325" s="242"/>
      <c r="C325" s="242"/>
      <c r="D325" s="242"/>
      <c r="E325" s="242"/>
      <c r="F325" s="242"/>
      <c r="G325" s="242"/>
      <c r="H325" s="242"/>
      <c r="I325" s="242"/>
      <c r="J325" s="243"/>
      <c r="K325"/>
      <c r="L325"/>
    </row>
    <row r="326" spans="1:12" ht="12.75">
      <c r="A326" s="176" t="s">
        <v>909</v>
      </c>
      <c r="B326" s="177"/>
      <c r="C326" s="177"/>
      <c r="D326" s="177"/>
      <c r="E326" s="177"/>
      <c r="F326" s="183"/>
      <c r="G326" s="183"/>
      <c r="H326" s="180"/>
      <c r="I326" s="180"/>
      <c r="J326" s="184"/>
      <c r="K326" s="29"/>
      <c r="L326" s="24">
        <f aca="true" t="shared" si="37" ref="L326:L352">E326*K326</f>
        <v>0</v>
      </c>
    </row>
    <row r="327" spans="1:12" ht="12.75">
      <c r="A327" s="47"/>
      <c r="B327" s="305"/>
      <c r="C327" s="305"/>
      <c r="D327" s="48"/>
      <c r="E327" s="35"/>
      <c r="F327" s="49"/>
      <c r="G327" s="49"/>
      <c r="H327" s="32"/>
      <c r="I327" s="32"/>
      <c r="J327" s="33"/>
      <c r="K327" s="29"/>
      <c r="L327" s="24">
        <f t="shared" si="37"/>
        <v>0</v>
      </c>
    </row>
    <row r="328" spans="1:12" ht="12.75">
      <c r="A328" s="216">
        <v>134950880</v>
      </c>
      <c r="B328" s="300" t="s">
        <v>921</v>
      </c>
      <c r="C328" s="301"/>
      <c r="D328" s="60" t="s">
        <v>171</v>
      </c>
      <c r="E328" s="40"/>
      <c r="F328" s="41">
        <v>4.18</v>
      </c>
      <c r="G328" s="42">
        <f>+'Front Sheet'!$H$6</f>
        <v>0</v>
      </c>
      <c r="H328" s="43">
        <f>+F328-(F328*G328)</f>
        <v>4.18</v>
      </c>
      <c r="I328" s="43">
        <f>+F328*E328</f>
        <v>0</v>
      </c>
      <c r="J328" s="44">
        <f>+E328*H328</f>
        <v>0</v>
      </c>
      <c r="K328" s="45">
        <v>0.48</v>
      </c>
      <c r="L328" s="24">
        <f t="shared" si="37"/>
        <v>0</v>
      </c>
    </row>
    <row r="329" spans="1:12" ht="12.75">
      <c r="A329" s="216">
        <v>198008880</v>
      </c>
      <c r="B329" s="300" t="s">
        <v>921</v>
      </c>
      <c r="C329" s="301"/>
      <c r="D329" s="60" t="s">
        <v>172</v>
      </c>
      <c r="E329" s="40"/>
      <c r="F329" s="41">
        <v>7.4</v>
      </c>
      <c r="G329" s="42">
        <f>+'Front Sheet'!$H$6</f>
        <v>0</v>
      </c>
      <c r="H329" s="43">
        <f>+F329-(F329*G329)</f>
        <v>7.4</v>
      </c>
      <c r="I329" s="43">
        <f>+F329*E329</f>
        <v>0</v>
      </c>
      <c r="J329" s="44">
        <f>+E329*H329</f>
        <v>0</v>
      </c>
      <c r="K329" s="45">
        <v>0.69</v>
      </c>
      <c r="L329" s="24">
        <f t="shared" si="37"/>
        <v>0</v>
      </c>
    </row>
    <row r="330" spans="1:12" ht="12.75">
      <c r="A330" s="216">
        <v>131124880</v>
      </c>
      <c r="B330" s="300" t="s">
        <v>921</v>
      </c>
      <c r="C330" s="301"/>
      <c r="D330" s="60" t="s">
        <v>173</v>
      </c>
      <c r="E330" s="40"/>
      <c r="F330" s="41">
        <v>4.66</v>
      </c>
      <c r="G330" s="42">
        <f>+'Front Sheet'!$H$6</f>
        <v>0</v>
      </c>
      <c r="H330" s="43">
        <f>+F330-(F330*G330)</f>
        <v>4.66</v>
      </c>
      <c r="I330" s="43">
        <f>+F330*E330</f>
        <v>0</v>
      </c>
      <c r="J330" s="44">
        <f>+E330*H330</f>
        <v>0</v>
      </c>
      <c r="K330" s="45">
        <v>0.69</v>
      </c>
      <c r="L330" s="24">
        <f t="shared" si="37"/>
        <v>0</v>
      </c>
    </row>
    <row r="331" spans="1:12" ht="12.75">
      <c r="A331" s="216">
        <v>131129880</v>
      </c>
      <c r="B331" s="300" t="s">
        <v>921</v>
      </c>
      <c r="C331" s="301"/>
      <c r="D331" s="60" t="s">
        <v>174</v>
      </c>
      <c r="E331" s="40"/>
      <c r="F331" s="41">
        <v>5.5</v>
      </c>
      <c r="G331" s="42">
        <f>+'Front Sheet'!$H$6</f>
        <v>0</v>
      </c>
      <c r="H331" s="43">
        <f>+F331-(F331*G331)</f>
        <v>5.5</v>
      </c>
      <c r="I331" s="43">
        <f>+F331*E331</f>
        <v>0</v>
      </c>
      <c r="J331" s="44">
        <f>+E331*H331</f>
        <v>0</v>
      </c>
      <c r="K331" s="45">
        <v>0.86</v>
      </c>
      <c r="L331" s="24">
        <f t="shared" si="37"/>
        <v>0</v>
      </c>
    </row>
    <row r="332" spans="1:12" ht="12.75">
      <c r="A332" s="219"/>
      <c r="B332" s="326"/>
      <c r="C332" s="326"/>
      <c r="D332" s="220"/>
      <c r="E332" s="35"/>
      <c r="F332" s="49"/>
      <c r="G332" s="49"/>
      <c r="H332" s="32"/>
      <c r="I332" s="32"/>
      <c r="J332" s="33"/>
      <c r="K332" s="29"/>
      <c r="L332" s="24">
        <f t="shared" si="37"/>
        <v>0</v>
      </c>
    </row>
    <row r="333" spans="1:12" ht="12.75">
      <c r="A333" s="57">
        <v>3494988</v>
      </c>
      <c r="B333" s="300" t="s">
        <v>921</v>
      </c>
      <c r="C333" s="301"/>
      <c r="D333" s="60" t="s">
        <v>175</v>
      </c>
      <c r="E333" s="40"/>
      <c r="F333" s="41">
        <v>4.18</v>
      </c>
      <c r="G333" s="42">
        <f>+'Front Sheet'!$H$6</f>
        <v>0</v>
      </c>
      <c r="H333" s="43">
        <f>+F333-(F333*G333)</f>
        <v>4.18</v>
      </c>
      <c r="I333" s="43">
        <f>+F333*E333</f>
        <v>0</v>
      </c>
      <c r="J333" s="44">
        <f>+E333*H333</f>
        <v>0</v>
      </c>
      <c r="K333" s="45">
        <v>0.4</v>
      </c>
      <c r="L333" s="24">
        <f t="shared" si="37"/>
        <v>0</v>
      </c>
    </row>
    <row r="334" spans="1:12" ht="12.75">
      <c r="A334" s="216">
        <v>198006880</v>
      </c>
      <c r="B334" s="300" t="s">
        <v>921</v>
      </c>
      <c r="C334" s="301"/>
      <c r="D334" s="60" t="s">
        <v>176</v>
      </c>
      <c r="E334" s="40"/>
      <c r="F334" s="41">
        <v>6.4</v>
      </c>
      <c r="G334" s="42">
        <f>+'Front Sheet'!$H$6</f>
        <v>0</v>
      </c>
      <c r="H334" s="43">
        <f>+F334-(F334*G334)</f>
        <v>6.4</v>
      </c>
      <c r="I334" s="43">
        <f>+F334*E334</f>
        <v>0</v>
      </c>
      <c r="J334" s="44">
        <f>+E334*H334</f>
        <v>0</v>
      </c>
      <c r="K334" s="45">
        <v>0.5</v>
      </c>
      <c r="L334" s="24">
        <f t="shared" si="37"/>
        <v>0</v>
      </c>
    </row>
    <row r="335" spans="1:12" ht="12.75">
      <c r="A335" s="57">
        <v>3180088</v>
      </c>
      <c r="B335" s="300" t="s">
        <v>921</v>
      </c>
      <c r="C335" s="301"/>
      <c r="D335" s="60" t="s">
        <v>177</v>
      </c>
      <c r="E335" s="40"/>
      <c r="F335" s="41">
        <v>4.66</v>
      </c>
      <c r="G335" s="42">
        <f>+'Front Sheet'!$H$6</f>
        <v>0</v>
      </c>
      <c r="H335" s="43">
        <f>+F335-(F335*G335)</f>
        <v>4.66</v>
      </c>
      <c r="I335" s="43">
        <f>+F335*E335</f>
        <v>0</v>
      </c>
      <c r="J335" s="44">
        <f>+E335*H335</f>
        <v>0</v>
      </c>
      <c r="K335" s="45">
        <v>0.59</v>
      </c>
      <c r="L335" s="24">
        <f t="shared" si="37"/>
        <v>0</v>
      </c>
    </row>
    <row r="336" spans="1:12" ht="12.75">
      <c r="A336" s="57">
        <v>3112888</v>
      </c>
      <c r="B336" s="300" t="s">
        <v>921</v>
      </c>
      <c r="C336" s="301"/>
      <c r="D336" s="60" t="s">
        <v>178</v>
      </c>
      <c r="E336" s="40"/>
      <c r="F336" s="41">
        <v>5.5</v>
      </c>
      <c r="G336" s="42">
        <f>+'Front Sheet'!$H$6</f>
        <v>0</v>
      </c>
      <c r="H336" s="43">
        <f>+F336-(F336*G336)</f>
        <v>5.5</v>
      </c>
      <c r="I336" s="43">
        <f>+F336*E336</f>
        <v>0</v>
      </c>
      <c r="J336" s="44">
        <f>+E336*H336</f>
        <v>0</v>
      </c>
      <c r="K336" s="45">
        <v>0.71</v>
      </c>
      <c r="L336" s="24">
        <f t="shared" si="37"/>
        <v>0</v>
      </c>
    </row>
    <row r="337" spans="1:12" ht="12.75">
      <c r="A337" s="34"/>
      <c r="B337" s="305"/>
      <c r="C337" s="305"/>
      <c r="D337" s="35"/>
      <c r="E337" s="35"/>
      <c r="F337" s="49"/>
      <c r="G337" s="49"/>
      <c r="H337" s="32"/>
      <c r="I337" s="32"/>
      <c r="J337" s="33"/>
      <c r="K337" s="29"/>
      <c r="L337" s="24">
        <f t="shared" si="37"/>
        <v>0</v>
      </c>
    </row>
    <row r="338" spans="1:12" ht="12.75">
      <c r="A338" s="176" t="s">
        <v>910</v>
      </c>
      <c r="B338" s="177"/>
      <c r="C338" s="177"/>
      <c r="D338" s="177"/>
      <c r="E338" s="177"/>
      <c r="F338" s="183"/>
      <c r="G338" s="183"/>
      <c r="H338" s="180"/>
      <c r="I338" s="180"/>
      <c r="J338" s="184"/>
      <c r="K338" s="29"/>
      <c r="L338" s="24">
        <f t="shared" si="37"/>
        <v>0</v>
      </c>
    </row>
    <row r="339" spans="1:12" ht="12.75">
      <c r="A339" s="47"/>
      <c r="B339" s="305"/>
      <c r="C339" s="305"/>
      <c r="D339" s="48"/>
      <c r="E339" s="35"/>
      <c r="F339" s="49"/>
      <c r="G339" s="49"/>
      <c r="H339" s="32"/>
      <c r="I339" s="32"/>
      <c r="J339" s="33"/>
      <c r="K339" s="29"/>
      <c r="L339" s="24">
        <f t="shared" si="37"/>
        <v>0</v>
      </c>
    </row>
    <row r="340" spans="1:12" ht="12.75">
      <c r="A340" s="216">
        <v>121210880</v>
      </c>
      <c r="B340" s="302" t="s">
        <v>918</v>
      </c>
      <c r="C340" s="301"/>
      <c r="D340" s="60" t="s">
        <v>82</v>
      </c>
      <c r="E340" s="40"/>
      <c r="F340" s="41">
        <v>6.46</v>
      </c>
      <c r="G340" s="42">
        <f>+'Front Sheet'!$H$6</f>
        <v>0</v>
      </c>
      <c r="H340" s="43">
        <f>+F340-(F340*G340)</f>
        <v>6.46</v>
      </c>
      <c r="I340" s="43">
        <f>+F340*E340</f>
        <v>0</v>
      </c>
      <c r="J340" s="44">
        <f>+E340*H340</f>
        <v>0</v>
      </c>
      <c r="K340" s="45">
        <v>0.49</v>
      </c>
      <c r="L340" s="24">
        <f t="shared" si="37"/>
        <v>0</v>
      </c>
    </row>
    <row r="341" spans="1:12" ht="12.75">
      <c r="A341" s="216">
        <v>121212880</v>
      </c>
      <c r="B341" s="302" t="s">
        <v>918</v>
      </c>
      <c r="C341" s="301"/>
      <c r="D341" s="60" t="s">
        <v>180</v>
      </c>
      <c r="E341" s="40"/>
      <c r="F341" s="41">
        <v>7.04</v>
      </c>
      <c r="G341" s="42">
        <f>+'Front Sheet'!$H$6</f>
        <v>0</v>
      </c>
      <c r="H341" s="43">
        <f>+F341-(F341*G341)</f>
        <v>7.04</v>
      </c>
      <c r="I341" s="43">
        <f>+F341*E341</f>
        <v>0</v>
      </c>
      <c r="J341" s="44">
        <f>+E341*H341</f>
        <v>0</v>
      </c>
      <c r="K341" s="45">
        <v>0.58</v>
      </c>
      <c r="L341" s="24">
        <f t="shared" si="37"/>
        <v>0</v>
      </c>
    </row>
    <row r="342" spans="1:12" ht="12.75">
      <c r="A342" s="216">
        <v>121214880</v>
      </c>
      <c r="B342" s="302" t="s">
        <v>918</v>
      </c>
      <c r="C342" s="301"/>
      <c r="D342" s="60" t="s">
        <v>64</v>
      </c>
      <c r="E342" s="40"/>
      <c r="F342" s="41">
        <v>7.6</v>
      </c>
      <c r="G342" s="42">
        <f>+'Front Sheet'!$H$6</f>
        <v>0</v>
      </c>
      <c r="H342" s="43">
        <f>+F342-(F342*G342)</f>
        <v>7.6</v>
      </c>
      <c r="I342" s="43">
        <f>+F342*E342</f>
        <v>0</v>
      </c>
      <c r="J342" s="44">
        <f>+E342*H342</f>
        <v>0</v>
      </c>
      <c r="K342" s="45">
        <v>0.68</v>
      </c>
      <c r="L342" s="24">
        <f t="shared" si="37"/>
        <v>0</v>
      </c>
    </row>
    <row r="343" spans="1:12" ht="12.75">
      <c r="A343" s="216">
        <v>121603880</v>
      </c>
      <c r="B343" s="302" t="s">
        <v>918</v>
      </c>
      <c r="C343" s="301"/>
      <c r="D343" s="60" t="s">
        <v>83</v>
      </c>
      <c r="E343" s="40"/>
      <c r="F343" s="41">
        <v>5.14</v>
      </c>
      <c r="G343" s="42">
        <f>+'Front Sheet'!$H$6</f>
        <v>0</v>
      </c>
      <c r="H343" s="43">
        <f>+F343-(F343*G343)</f>
        <v>5.14</v>
      </c>
      <c r="I343" s="43">
        <f>+F343*E343</f>
        <v>0</v>
      </c>
      <c r="J343" s="44">
        <f>+E343*H343</f>
        <v>0</v>
      </c>
      <c r="K343" s="45">
        <v>0.87</v>
      </c>
      <c r="L343" s="24">
        <f t="shared" si="37"/>
        <v>0</v>
      </c>
    </row>
    <row r="344" spans="1:12" ht="12.75">
      <c r="A344" s="219"/>
      <c r="B344" s="303"/>
      <c r="C344" s="303"/>
      <c r="D344" s="220"/>
      <c r="E344" s="35"/>
      <c r="F344" s="49"/>
      <c r="G344" s="49"/>
      <c r="H344" s="32"/>
      <c r="I344" s="32"/>
      <c r="J344" s="33"/>
      <c r="K344" s="29"/>
      <c r="L344" s="24">
        <f t="shared" si="37"/>
        <v>0</v>
      </c>
    </row>
    <row r="345" spans="1:12" ht="12.75">
      <c r="A345" s="216">
        <v>121605880</v>
      </c>
      <c r="B345" s="302" t="s">
        <v>919</v>
      </c>
      <c r="C345" s="301"/>
      <c r="D345" s="60" t="s">
        <v>84</v>
      </c>
      <c r="E345" s="40"/>
      <c r="F345" s="41">
        <v>6.74</v>
      </c>
      <c r="G345" s="42">
        <f>+'Front Sheet'!$H$6</f>
        <v>0</v>
      </c>
      <c r="H345" s="43">
        <f>+F345-(F345*G345)</f>
        <v>6.74</v>
      </c>
      <c r="I345" s="43">
        <f>+F345*E345</f>
        <v>0</v>
      </c>
      <c r="J345" s="44">
        <f>+E345*H345</f>
        <v>0</v>
      </c>
      <c r="K345" s="45">
        <v>1.53</v>
      </c>
      <c r="L345" s="24">
        <f t="shared" si="37"/>
        <v>0</v>
      </c>
    </row>
    <row r="346" spans="1:12" ht="12.75">
      <c r="A346" s="216">
        <v>121606880</v>
      </c>
      <c r="B346" s="302" t="s">
        <v>919</v>
      </c>
      <c r="C346" s="301"/>
      <c r="D346" s="60" t="s">
        <v>85</v>
      </c>
      <c r="E346" s="40"/>
      <c r="F346" s="41">
        <v>8.68</v>
      </c>
      <c r="G346" s="42">
        <f>+'Front Sheet'!$H$6</f>
        <v>0</v>
      </c>
      <c r="H346" s="43">
        <f>+F346-(F346*G346)</f>
        <v>8.68</v>
      </c>
      <c r="I346" s="43">
        <f>+F346*E346</f>
        <v>0</v>
      </c>
      <c r="J346" s="44">
        <f>+E346*H346</f>
        <v>0</v>
      </c>
      <c r="K346" s="45">
        <v>1.87</v>
      </c>
      <c r="L346" s="24">
        <f t="shared" si="37"/>
        <v>0</v>
      </c>
    </row>
    <row r="347" spans="1:12" ht="12.75">
      <c r="A347" s="219"/>
      <c r="B347" s="303"/>
      <c r="C347" s="303"/>
      <c r="D347" s="220"/>
      <c r="E347" s="35"/>
      <c r="F347" s="49"/>
      <c r="G347" s="49"/>
      <c r="H347" s="32"/>
      <c r="I347" s="32"/>
      <c r="J347" s="33"/>
      <c r="K347" s="29"/>
      <c r="L347" s="24">
        <f t="shared" si="37"/>
        <v>0</v>
      </c>
    </row>
    <row r="348" spans="1:12" ht="12.75">
      <c r="A348" s="216">
        <v>423238880</v>
      </c>
      <c r="B348" s="300" t="s">
        <v>917</v>
      </c>
      <c r="C348" s="301"/>
      <c r="D348" s="60" t="s">
        <v>191</v>
      </c>
      <c r="E348" s="40"/>
      <c r="F348" s="41">
        <v>7.85</v>
      </c>
      <c r="G348" s="42">
        <f>+'Front Sheet'!$F$7</f>
        <v>0</v>
      </c>
      <c r="H348" s="43">
        <f>+F348-(F348*G348)</f>
        <v>7.85</v>
      </c>
      <c r="I348" s="43">
        <f>+F348*E348</f>
        <v>0</v>
      </c>
      <c r="J348" s="44">
        <f>+E348*H348</f>
        <v>0</v>
      </c>
      <c r="K348" s="45">
        <v>0.4</v>
      </c>
      <c r="L348" s="24">
        <f t="shared" si="37"/>
        <v>0</v>
      </c>
    </row>
    <row r="349" spans="1:12" ht="12.75">
      <c r="A349" s="219"/>
      <c r="B349" s="327"/>
      <c r="C349" s="327"/>
      <c r="D349" s="220"/>
      <c r="E349" s="35"/>
      <c r="F349" s="68"/>
      <c r="G349" s="68"/>
      <c r="H349" s="32"/>
      <c r="I349" s="69"/>
      <c r="J349" s="70"/>
      <c r="K349" s="29"/>
      <c r="L349" s="24">
        <f t="shared" si="37"/>
        <v>0</v>
      </c>
    </row>
    <row r="350" spans="1:12" ht="12.75">
      <c r="A350" s="216">
        <v>123241880</v>
      </c>
      <c r="B350" s="300" t="s">
        <v>920</v>
      </c>
      <c r="C350" s="301"/>
      <c r="D350" s="60" t="s">
        <v>194</v>
      </c>
      <c r="E350" s="40"/>
      <c r="F350" s="41">
        <v>5.22</v>
      </c>
      <c r="G350" s="42">
        <f>+'Front Sheet'!$H$6</f>
        <v>0</v>
      </c>
      <c r="H350" s="43">
        <f>+F350-(F350*G350)</f>
        <v>5.22</v>
      </c>
      <c r="I350" s="43">
        <f>+F350*E350</f>
        <v>0</v>
      </c>
      <c r="J350" s="44">
        <f>+E350*H350</f>
        <v>0</v>
      </c>
      <c r="K350" s="45">
        <v>0.49</v>
      </c>
      <c r="L350" s="24">
        <f t="shared" si="37"/>
        <v>0</v>
      </c>
    </row>
    <row r="351" spans="1:12" ht="12.75">
      <c r="A351" s="216">
        <v>121511880</v>
      </c>
      <c r="B351" s="300" t="s">
        <v>920</v>
      </c>
      <c r="C351" s="301"/>
      <c r="D351" s="60" t="s">
        <v>195</v>
      </c>
      <c r="E351" s="40"/>
      <c r="F351" s="41">
        <v>5.9</v>
      </c>
      <c r="G351" s="42">
        <f>+'Front Sheet'!$H$6</f>
        <v>0</v>
      </c>
      <c r="H351" s="43">
        <f>+F351-(F351*G351)</f>
        <v>5.9</v>
      </c>
      <c r="I351" s="43">
        <f>+F351*E351</f>
        <v>0</v>
      </c>
      <c r="J351" s="44">
        <f>+E351*H351</f>
        <v>0</v>
      </c>
      <c r="K351" s="45">
        <v>0.58</v>
      </c>
      <c r="L351" s="24">
        <f t="shared" si="37"/>
        <v>0</v>
      </c>
    </row>
    <row r="352" spans="1:12" ht="12.75">
      <c r="A352" s="216">
        <v>123242880</v>
      </c>
      <c r="B352" s="300" t="s">
        <v>920</v>
      </c>
      <c r="C352" s="301"/>
      <c r="D352" s="60" t="s">
        <v>196</v>
      </c>
      <c r="E352" s="40"/>
      <c r="F352" s="41">
        <v>6.46</v>
      </c>
      <c r="G352" s="42">
        <f>+'Front Sheet'!$H$6</f>
        <v>0</v>
      </c>
      <c r="H352" s="43">
        <f>+F352-(F352*G352)</f>
        <v>6.46</v>
      </c>
      <c r="I352" s="43">
        <f>+F352*E352</f>
        <v>0</v>
      </c>
      <c r="J352" s="44">
        <f>+E352*H352</f>
        <v>0</v>
      </c>
      <c r="K352" s="45">
        <v>0.68</v>
      </c>
      <c r="L352" s="24">
        <f t="shared" si="37"/>
        <v>0</v>
      </c>
    </row>
    <row r="353" spans="1:12" ht="12.75">
      <c r="A353" s="216">
        <v>123243880</v>
      </c>
      <c r="B353" s="300" t="s">
        <v>920</v>
      </c>
      <c r="C353" s="301"/>
      <c r="D353" s="60" t="s">
        <v>83</v>
      </c>
      <c r="E353" s="40"/>
      <c r="F353" s="41">
        <v>7.04</v>
      </c>
      <c r="G353" s="42">
        <f>+'Front Sheet'!$H$6</f>
        <v>0</v>
      </c>
      <c r="H353" s="43">
        <f>+F353-(F353*G353)</f>
        <v>7.04</v>
      </c>
      <c r="I353" s="43">
        <f>+F353*E353</f>
        <v>0</v>
      </c>
      <c r="J353" s="44">
        <f>+E353*H353</f>
        <v>0</v>
      </c>
      <c r="K353" s="45">
        <v>0.8</v>
      </c>
      <c r="L353" s="24">
        <f>E353*K353</f>
        <v>0</v>
      </c>
    </row>
    <row r="354" spans="1:12" ht="12.75">
      <c r="A354" s="216">
        <v>123244880</v>
      </c>
      <c r="B354" s="300" t="s">
        <v>920</v>
      </c>
      <c r="C354" s="301"/>
      <c r="D354" s="60" t="s">
        <v>84</v>
      </c>
      <c r="E354" s="40"/>
      <c r="F354" s="41">
        <v>9.88</v>
      </c>
      <c r="G354" s="42">
        <f>+'Front Sheet'!$H$6</f>
        <v>0</v>
      </c>
      <c r="H354" s="43">
        <f>+F354-(F354*G354)</f>
        <v>9.88</v>
      </c>
      <c r="I354" s="43">
        <f>+F354*E354</f>
        <v>0</v>
      </c>
      <c r="J354" s="44">
        <f>+E354*H354</f>
        <v>0</v>
      </c>
      <c r="K354" s="45">
        <v>1</v>
      </c>
      <c r="L354" s="24">
        <f>E354*K354</f>
        <v>0</v>
      </c>
    </row>
    <row r="355" spans="1:12" ht="12.75">
      <c r="A355" s="47"/>
      <c r="B355" s="329"/>
      <c r="C355" s="329"/>
      <c r="D355" s="48"/>
      <c r="E355" s="35"/>
      <c r="F355" s="80"/>
      <c r="G355" s="80"/>
      <c r="H355" s="81"/>
      <c r="I355" s="81"/>
      <c r="J355" s="82"/>
      <c r="K355" s="29"/>
      <c r="L355" s="24">
        <f aca="true" t="shared" si="38" ref="L355:L378">E355*K355</f>
        <v>0</v>
      </c>
    </row>
    <row r="356" spans="1:12" ht="12.75">
      <c r="A356" s="57">
        <v>2155444</v>
      </c>
      <c r="B356" s="300" t="s">
        <v>197</v>
      </c>
      <c r="C356" s="301"/>
      <c r="D356" s="236"/>
      <c r="E356" s="40"/>
      <c r="F356" s="41">
        <v>12.3</v>
      </c>
      <c r="G356" s="42">
        <f>+'Front Sheet'!$F$7</f>
        <v>0</v>
      </c>
      <c r="H356" s="43">
        <f>+F356-(F356*G356)</f>
        <v>12.3</v>
      </c>
      <c r="I356" s="43">
        <f>+F356*E356</f>
        <v>0</v>
      </c>
      <c r="J356" s="44">
        <f>+E356*H356</f>
        <v>0</v>
      </c>
      <c r="K356" s="29">
        <v>0.01</v>
      </c>
      <c r="L356" s="24">
        <f t="shared" si="38"/>
        <v>0</v>
      </c>
    </row>
    <row r="357" spans="1:12" ht="12.75">
      <c r="A357" s="47"/>
      <c r="B357" s="299"/>
      <c r="C357" s="299"/>
      <c r="D357" s="48"/>
      <c r="E357" s="35"/>
      <c r="F357" s="49"/>
      <c r="G357" s="49"/>
      <c r="H357" s="32"/>
      <c r="I357" s="32"/>
      <c r="J357" s="33"/>
      <c r="K357" s="29"/>
      <c r="L357" s="24">
        <f t="shared" si="38"/>
        <v>0</v>
      </c>
    </row>
    <row r="358" spans="1:12" ht="12.75">
      <c r="A358" s="176" t="s">
        <v>911</v>
      </c>
      <c r="B358" s="177"/>
      <c r="C358" s="177"/>
      <c r="D358" s="177"/>
      <c r="E358" s="177"/>
      <c r="F358" s="183"/>
      <c r="G358" s="183"/>
      <c r="H358" s="180"/>
      <c r="I358" s="180"/>
      <c r="J358" s="184"/>
      <c r="K358" s="29"/>
      <c r="L358" s="24">
        <f t="shared" si="38"/>
        <v>0</v>
      </c>
    </row>
    <row r="359" spans="1:12" ht="12.75">
      <c r="A359" s="34"/>
      <c r="B359" s="305"/>
      <c r="C359" s="305"/>
      <c r="D359" s="35"/>
      <c r="E359" s="35"/>
      <c r="F359" s="49"/>
      <c r="G359" s="49"/>
      <c r="H359" s="32"/>
      <c r="I359" s="32"/>
      <c r="J359" s="33"/>
      <c r="K359" s="29"/>
      <c r="L359" s="24">
        <f t="shared" si="38"/>
        <v>0</v>
      </c>
    </row>
    <row r="360" spans="1:12" ht="12.75">
      <c r="A360" s="216">
        <v>145002880</v>
      </c>
      <c r="B360" s="302" t="s">
        <v>914</v>
      </c>
      <c r="C360" s="301"/>
      <c r="D360" s="60" t="s">
        <v>203</v>
      </c>
      <c r="E360" s="40"/>
      <c r="F360" s="41">
        <v>6.14</v>
      </c>
      <c r="G360" s="42">
        <f>+'Front Sheet'!$H$6</f>
        <v>0</v>
      </c>
      <c r="H360" s="43">
        <f aca="true" t="shared" si="39" ref="H360:H365">+F360-(F360*G360)</f>
        <v>6.14</v>
      </c>
      <c r="I360" s="43">
        <f aca="true" t="shared" si="40" ref="I360:I365">+F360*E360</f>
        <v>0</v>
      </c>
      <c r="J360" s="44">
        <f aca="true" t="shared" si="41" ref="J360:J365">+E360*H360</f>
        <v>0</v>
      </c>
      <c r="K360" s="45">
        <v>1.44</v>
      </c>
      <c r="L360" s="24">
        <f t="shared" si="38"/>
        <v>0</v>
      </c>
    </row>
    <row r="361" spans="1:12" ht="12.75">
      <c r="A361" s="216">
        <v>145022880</v>
      </c>
      <c r="B361" s="302" t="s">
        <v>914</v>
      </c>
      <c r="C361" s="301"/>
      <c r="D361" s="60" t="s">
        <v>204</v>
      </c>
      <c r="E361" s="40"/>
      <c r="F361" s="41">
        <v>8.14</v>
      </c>
      <c r="G361" s="42">
        <f>+'Front Sheet'!$H$6</f>
        <v>0</v>
      </c>
      <c r="H361" s="43">
        <f t="shared" si="39"/>
        <v>8.14</v>
      </c>
      <c r="I361" s="43">
        <f t="shared" si="40"/>
        <v>0</v>
      </c>
      <c r="J361" s="44">
        <f t="shared" si="41"/>
        <v>0</v>
      </c>
      <c r="K361" s="45">
        <v>1.67</v>
      </c>
      <c r="L361" s="24">
        <f t="shared" si="38"/>
        <v>0</v>
      </c>
    </row>
    <row r="362" spans="1:12" ht="12.75">
      <c r="A362" s="216">
        <v>145042880</v>
      </c>
      <c r="B362" s="302" t="s">
        <v>914</v>
      </c>
      <c r="C362" s="301"/>
      <c r="D362" s="60" t="s">
        <v>205</v>
      </c>
      <c r="E362" s="40"/>
      <c r="F362" s="41">
        <v>10.46</v>
      </c>
      <c r="G362" s="42">
        <f>+'Front Sheet'!$H$6</f>
        <v>0</v>
      </c>
      <c r="H362" s="43">
        <f t="shared" si="39"/>
        <v>10.46</v>
      </c>
      <c r="I362" s="43">
        <f t="shared" si="40"/>
        <v>0</v>
      </c>
      <c r="J362" s="44">
        <f t="shared" si="41"/>
        <v>0</v>
      </c>
      <c r="K362" s="45">
        <v>2.24</v>
      </c>
      <c r="L362" s="24">
        <f t="shared" si="38"/>
        <v>0</v>
      </c>
    </row>
    <row r="363" spans="1:12" ht="12.75">
      <c r="A363" s="216">
        <v>144397880</v>
      </c>
      <c r="B363" s="302" t="s">
        <v>914</v>
      </c>
      <c r="C363" s="301"/>
      <c r="D363" s="60" t="s">
        <v>206</v>
      </c>
      <c r="E363" s="40"/>
      <c r="F363" s="41">
        <v>12.14</v>
      </c>
      <c r="G363" s="42">
        <f>+'Front Sheet'!$H$6</f>
        <v>0</v>
      </c>
      <c r="H363" s="43">
        <f t="shared" si="39"/>
        <v>12.14</v>
      </c>
      <c r="I363" s="43">
        <f t="shared" si="40"/>
        <v>0</v>
      </c>
      <c r="J363" s="44">
        <f t="shared" si="41"/>
        <v>0</v>
      </c>
      <c r="K363" s="45">
        <v>2.95</v>
      </c>
      <c r="L363" s="24">
        <f t="shared" si="38"/>
        <v>0</v>
      </c>
    </row>
    <row r="364" spans="1:12" ht="12.75">
      <c r="A364" s="216">
        <v>144398880</v>
      </c>
      <c r="B364" s="302" t="s">
        <v>914</v>
      </c>
      <c r="C364" s="301"/>
      <c r="D364" s="60" t="s">
        <v>207</v>
      </c>
      <c r="E364" s="40"/>
      <c r="F364" s="41">
        <v>14.78</v>
      </c>
      <c r="G364" s="42">
        <f>+'Front Sheet'!$H$6</f>
        <v>0</v>
      </c>
      <c r="H364" s="43">
        <f t="shared" si="39"/>
        <v>14.78</v>
      </c>
      <c r="I364" s="43">
        <f t="shared" si="40"/>
        <v>0</v>
      </c>
      <c r="J364" s="44">
        <f t="shared" si="41"/>
        <v>0</v>
      </c>
      <c r="K364" s="45">
        <v>3.45</v>
      </c>
      <c r="L364" s="24">
        <f t="shared" si="38"/>
        <v>0</v>
      </c>
    </row>
    <row r="365" spans="1:12" ht="12.75">
      <c r="A365" s="57">
        <v>4439988</v>
      </c>
      <c r="B365" s="302" t="s">
        <v>914</v>
      </c>
      <c r="C365" s="301"/>
      <c r="D365" s="60" t="s">
        <v>208</v>
      </c>
      <c r="E365" s="40"/>
      <c r="F365" s="41">
        <v>16.88</v>
      </c>
      <c r="G365" s="42">
        <f>+'Front Sheet'!$H$6</f>
        <v>0</v>
      </c>
      <c r="H365" s="43">
        <f t="shared" si="39"/>
        <v>16.88</v>
      </c>
      <c r="I365" s="43">
        <f t="shared" si="40"/>
        <v>0</v>
      </c>
      <c r="J365" s="44">
        <f t="shared" si="41"/>
        <v>0</v>
      </c>
      <c r="K365" s="45">
        <v>4.72</v>
      </c>
      <c r="L365" s="24">
        <f t="shared" si="38"/>
        <v>0</v>
      </c>
    </row>
    <row r="366" spans="1:12" ht="12.75">
      <c r="A366" s="219"/>
      <c r="B366" s="303"/>
      <c r="C366" s="303"/>
      <c r="D366" s="220"/>
      <c r="E366" s="35"/>
      <c r="F366" s="49"/>
      <c r="G366" s="49"/>
      <c r="H366" s="32"/>
      <c r="I366" s="32"/>
      <c r="J366" s="33"/>
      <c r="K366" s="29"/>
      <c r="L366" s="24">
        <f t="shared" si="38"/>
        <v>0</v>
      </c>
    </row>
    <row r="367" spans="1:12" ht="12.75">
      <c r="A367" s="221">
        <v>149574880</v>
      </c>
      <c r="B367" s="302" t="s">
        <v>914</v>
      </c>
      <c r="C367" s="301"/>
      <c r="D367" s="60" t="s">
        <v>214</v>
      </c>
      <c r="E367" s="40"/>
      <c r="F367" s="41">
        <v>20.7</v>
      </c>
      <c r="G367" s="42">
        <f>+'Front Sheet'!$H$6</f>
        <v>0</v>
      </c>
      <c r="H367" s="43">
        <f>+F367-(F367*G367)</f>
        <v>20.7</v>
      </c>
      <c r="I367" s="43">
        <f>+F367*E367</f>
        <v>0</v>
      </c>
      <c r="J367" s="44">
        <f>+E367*H367</f>
        <v>0</v>
      </c>
      <c r="K367" s="45">
        <v>2.4</v>
      </c>
      <c r="L367" s="24">
        <f t="shared" si="38"/>
        <v>0</v>
      </c>
    </row>
    <row r="368" spans="1:12" ht="12.75">
      <c r="A368" s="221">
        <v>149578880</v>
      </c>
      <c r="B368" s="302" t="s">
        <v>914</v>
      </c>
      <c r="C368" s="301"/>
      <c r="D368" s="60" t="s">
        <v>215</v>
      </c>
      <c r="E368" s="40"/>
      <c r="F368" s="41">
        <v>24.78</v>
      </c>
      <c r="G368" s="42">
        <f>+'Front Sheet'!$H$6</f>
        <v>0</v>
      </c>
      <c r="H368" s="43">
        <f>+F368-(F368*G368)</f>
        <v>24.78</v>
      </c>
      <c r="I368" s="43">
        <f>+F368*E368</f>
        <v>0</v>
      </c>
      <c r="J368" s="44">
        <f>+E368*H368</f>
        <v>0</v>
      </c>
      <c r="K368" s="45">
        <v>2.9</v>
      </c>
      <c r="L368" s="24">
        <f t="shared" si="38"/>
        <v>0</v>
      </c>
    </row>
    <row r="369" spans="1:12" ht="12.75">
      <c r="A369" s="221">
        <v>149579880</v>
      </c>
      <c r="B369" s="302" t="s">
        <v>914</v>
      </c>
      <c r="C369" s="301"/>
      <c r="D369" s="60" t="s">
        <v>216</v>
      </c>
      <c r="E369" s="40"/>
      <c r="F369" s="41">
        <v>27.6</v>
      </c>
      <c r="G369" s="42">
        <f>+'Front Sheet'!$H$6</f>
        <v>0</v>
      </c>
      <c r="H369" s="43">
        <f>+F369-(F369*G369)</f>
        <v>27.6</v>
      </c>
      <c r="I369" s="43">
        <f>+F369*E369</f>
        <v>0</v>
      </c>
      <c r="J369" s="44">
        <f>+E369*H369</f>
        <v>0</v>
      </c>
      <c r="K369" s="45">
        <v>3.9</v>
      </c>
      <c r="L369" s="24">
        <f t="shared" si="38"/>
        <v>0</v>
      </c>
    </row>
    <row r="370" spans="1:12" ht="12.75">
      <c r="A370" s="221">
        <v>149575880</v>
      </c>
      <c r="B370" s="302" t="s">
        <v>914</v>
      </c>
      <c r="C370" s="301"/>
      <c r="D370" s="60" t="s">
        <v>217</v>
      </c>
      <c r="E370" s="40"/>
      <c r="F370" s="41">
        <v>36.3</v>
      </c>
      <c r="G370" s="42">
        <f>+'Front Sheet'!$H$6</f>
        <v>0</v>
      </c>
      <c r="H370" s="43">
        <f>+F370-(F370*G370)</f>
        <v>36.3</v>
      </c>
      <c r="I370" s="43">
        <f>+F370*E370</f>
        <v>0</v>
      </c>
      <c r="J370" s="44">
        <f>+E370*H370</f>
        <v>0</v>
      </c>
      <c r="K370" s="45">
        <v>3.9</v>
      </c>
      <c r="L370" s="24">
        <f t="shared" si="38"/>
        <v>0</v>
      </c>
    </row>
    <row r="371" spans="1:12" ht="12.75">
      <c r="A371" s="219"/>
      <c r="B371" s="326"/>
      <c r="C371" s="326"/>
      <c r="D371" s="220"/>
      <c r="E371" s="35"/>
      <c r="F371" s="49"/>
      <c r="G371" s="49"/>
      <c r="H371" s="32"/>
      <c r="I371" s="32"/>
      <c r="J371" s="33"/>
      <c r="K371" s="29"/>
      <c r="L371" s="24">
        <f t="shared" si="38"/>
        <v>0</v>
      </c>
    </row>
    <row r="372" spans="1:12" ht="12.75">
      <c r="A372" s="216">
        <v>145004880</v>
      </c>
      <c r="B372" s="302" t="s">
        <v>914</v>
      </c>
      <c r="C372" s="301"/>
      <c r="D372" s="60" t="s">
        <v>220</v>
      </c>
      <c r="E372" s="40"/>
      <c r="F372" s="41">
        <v>7</v>
      </c>
      <c r="G372" s="42">
        <f>+'Front Sheet'!$H$6</f>
        <v>0</v>
      </c>
      <c r="H372" s="43">
        <f aca="true" t="shared" si="42" ref="H372:H377">+F372-(F372*G372)</f>
        <v>7</v>
      </c>
      <c r="I372" s="43">
        <f aca="true" t="shared" si="43" ref="I372:I377">+F372*E372</f>
        <v>0</v>
      </c>
      <c r="J372" s="44">
        <f aca="true" t="shared" si="44" ref="J372:J377">+E372*H372</f>
        <v>0</v>
      </c>
      <c r="K372" s="45">
        <v>2.14</v>
      </c>
      <c r="L372" s="24">
        <f t="shared" si="38"/>
        <v>0</v>
      </c>
    </row>
    <row r="373" spans="1:12" ht="12.75">
      <c r="A373" s="216">
        <v>145024880</v>
      </c>
      <c r="B373" s="302" t="s">
        <v>914</v>
      </c>
      <c r="C373" s="301"/>
      <c r="D373" s="60" t="s">
        <v>221</v>
      </c>
      <c r="E373" s="40"/>
      <c r="F373" s="41">
        <v>9.28</v>
      </c>
      <c r="G373" s="42">
        <f>+'Front Sheet'!$H$6</f>
        <v>0</v>
      </c>
      <c r="H373" s="43">
        <f t="shared" si="42"/>
        <v>9.28</v>
      </c>
      <c r="I373" s="43">
        <f t="shared" si="43"/>
        <v>0</v>
      </c>
      <c r="J373" s="44">
        <f t="shared" si="44"/>
        <v>0</v>
      </c>
      <c r="K373" s="45">
        <v>2.53</v>
      </c>
      <c r="L373" s="24">
        <f t="shared" si="38"/>
        <v>0</v>
      </c>
    </row>
    <row r="374" spans="1:12" ht="12.75">
      <c r="A374" s="216">
        <v>145044880</v>
      </c>
      <c r="B374" s="302" t="s">
        <v>914</v>
      </c>
      <c r="C374" s="301"/>
      <c r="D374" s="60" t="s">
        <v>222</v>
      </c>
      <c r="E374" s="40"/>
      <c r="F374" s="41">
        <v>11.44</v>
      </c>
      <c r="G374" s="42">
        <f>+'Front Sheet'!$H$6</f>
        <v>0</v>
      </c>
      <c r="H374" s="43">
        <f t="shared" si="42"/>
        <v>11.44</v>
      </c>
      <c r="I374" s="43">
        <f t="shared" si="43"/>
        <v>0</v>
      </c>
      <c r="J374" s="44">
        <f t="shared" si="44"/>
        <v>0</v>
      </c>
      <c r="K374" s="45">
        <v>3.35</v>
      </c>
      <c r="L374" s="24">
        <f t="shared" si="38"/>
        <v>0</v>
      </c>
    </row>
    <row r="375" spans="1:12" ht="12.75">
      <c r="A375" s="216">
        <v>141666880</v>
      </c>
      <c r="B375" s="302" t="s">
        <v>914</v>
      </c>
      <c r="C375" s="301"/>
      <c r="D375" s="60" t="s">
        <v>223</v>
      </c>
      <c r="E375" s="40"/>
      <c r="F375" s="41">
        <v>13.12</v>
      </c>
      <c r="G375" s="42">
        <f>+'Front Sheet'!$H$6</f>
        <v>0</v>
      </c>
      <c r="H375" s="43">
        <f t="shared" si="42"/>
        <v>13.12</v>
      </c>
      <c r="I375" s="43">
        <f t="shared" si="43"/>
        <v>0</v>
      </c>
      <c r="J375" s="44">
        <f t="shared" si="44"/>
        <v>0</v>
      </c>
      <c r="K375" s="45">
        <v>4.38</v>
      </c>
      <c r="L375" s="24">
        <f t="shared" si="38"/>
        <v>0</v>
      </c>
    </row>
    <row r="376" spans="1:12" ht="12.75">
      <c r="A376" s="216">
        <v>141667880</v>
      </c>
      <c r="B376" s="302" t="s">
        <v>914</v>
      </c>
      <c r="C376" s="301"/>
      <c r="D376" s="60" t="s">
        <v>224</v>
      </c>
      <c r="E376" s="40"/>
      <c r="F376" s="41">
        <v>15.66</v>
      </c>
      <c r="G376" s="42">
        <f>+'Front Sheet'!$H$6</f>
        <v>0</v>
      </c>
      <c r="H376" s="43">
        <f t="shared" si="42"/>
        <v>15.66</v>
      </c>
      <c r="I376" s="43">
        <f t="shared" si="43"/>
        <v>0</v>
      </c>
      <c r="J376" s="44">
        <f t="shared" si="44"/>
        <v>0</v>
      </c>
      <c r="K376" s="45">
        <v>5.79</v>
      </c>
      <c r="L376" s="24">
        <f t="shared" si="38"/>
        <v>0</v>
      </c>
    </row>
    <row r="377" spans="1:12" ht="12.75">
      <c r="A377" s="216">
        <v>141668880</v>
      </c>
      <c r="B377" s="302" t="s">
        <v>914</v>
      </c>
      <c r="C377" s="301"/>
      <c r="D377" s="60" t="s">
        <v>225</v>
      </c>
      <c r="E377" s="40"/>
      <c r="F377" s="41">
        <v>18.92</v>
      </c>
      <c r="G377" s="42">
        <f>+'Front Sheet'!$H$6</f>
        <v>0</v>
      </c>
      <c r="H377" s="43">
        <f t="shared" si="42"/>
        <v>18.92</v>
      </c>
      <c r="I377" s="43">
        <f t="shared" si="43"/>
        <v>0</v>
      </c>
      <c r="J377" s="44">
        <f t="shared" si="44"/>
        <v>0</v>
      </c>
      <c r="K377" s="45">
        <v>6.5</v>
      </c>
      <c r="L377" s="24">
        <f t="shared" si="38"/>
        <v>0</v>
      </c>
    </row>
    <row r="378" spans="1:12" ht="12.75">
      <c r="A378" s="222"/>
      <c r="B378" s="303"/>
      <c r="C378" s="303"/>
      <c r="D378" s="220"/>
      <c r="E378" s="35"/>
      <c r="F378" s="49"/>
      <c r="G378" s="49"/>
      <c r="H378" s="32"/>
      <c r="I378" s="32"/>
      <c r="J378" s="33"/>
      <c r="K378" s="29"/>
      <c r="L378" s="24">
        <f t="shared" si="38"/>
        <v>0</v>
      </c>
    </row>
    <row r="379" spans="1:12" ht="12.75">
      <c r="A379" s="216">
        <v>145006880</v>
      </c>
      <c r="B379" s="302" t="s">
        <v>914</v>
      </c>
      <c r="C379" s="301"/>
      <c r="D379" s="60" t="s">
        <v>228</v>
      </c>
      <c r="E379" s="40"/>
      <c r="F379" s="41">
        <v>10.92</v>
      </c>
      <c r="G379" s="42">
        <f>+'Front Sheet'!$H$6</f>
        <v>0</v>
      </c>
      <c r="H379" s="43">
        <f aca="true" t="shared" si="45" ref="H379:H384">+F379-(F379*G379)</f>
        <v>10.92</v>
      </c>
      <c r="I379" s="43">
        <f aca="true" t="shared" si="46" ref="I379:I384">+F379*E379</f>
        <v>0</v>
      </c>
      <c r="J379" s="44">
        <f aca="true" t="shared" si="47" ref="J379:J384">+E379*H379</f>
        <v>0</v>
      </c>
      <c r="K379" s="45">
        <v>2.9</v>
      </c>
      <c r="L379" s="24">
        <f>E379*K379</f>
        <v>0</v>
      </c>
    </row>
    <row r="380" spans="1:12" ht="12.75">
      <c r="A380" s="216">
        <v>145026880</v>
      </c>
      <c r="B380" s="302" t="s">
        <v>914</v>
      </c>
      <c r="C380" s="301"/>
      <c r="D380" s="60" t="s">
        <v>229</v>
      </c>
      <c r="E380" s="40"/>
      <c r="F380" s="41">
        <v>13.16</v>
      </c>
      <c r="G380" s="42">
        <f>+'Front Sheet'!$H$6</f>
        <v>0</v>
      </c>
      <c r="H380" s="43">
        <f t="shared" si="45"/>
        <v>13.16</v>
      </c>
      <c r="I380" s="43">
        <f t="shared" si="46"/>
        <v>0</v>
      </c>
      <c r="J380" s="44">
        <f t="shared" si="47"/>
        <v>0</v>
      </c>
      <c r="K380" s="45">
        <v>3.35</v>
      </c>
      <c r="L380" s="24">
        <f>E380*K380</f>
        <v>0</v>
      </c>
    </row>
    <row r="381" spans="1:12" ht="12.75">
      <c r="A381" s="216">
        <v>145046880</v>
      </c>
      <c r="B381" s="302" t="s">
        <v>914</v>
      </c>
      <c r="C381" s="301"/>
      <c r="D381" s="60" t="s">
        <v>230</v>
      </c>
      <c r="E381" s="40"/>
      <c r="F381" s="41">
        <v>13.98</v>
      </c>
      <c r="G381" s="42">
        <f>+'Front Sheet'!$H$6</f>
        <v>0</v>
      </c>
      <c r="H381" s="43">
        <f t="shared" si="45"/>
        <v>13.98</v>
      </c>
      <c r="I381" s="43">
        <f t="shared" si="46"/>
        <v>0</v>
      </c>
      <c r="J381" s="44">
        <f t="shared" si="47"/>
        <v>0</v>
      </c>
      <c r="K381" s="45">
        <v>4.18</v>
      </c>
      <c r="L381" s="24">
        <f aca="true" t="shared" si="48" ref="L381:L395">E381*K381</f>
        <v>0</v>
      </c>
    </row>
    <row r="382" spans="1:12" ht="12.75">
      <c r="A382" s="216">
        <v>141649880</v>
      </c>
      <c r="B382" s="302" t="s">
        <v>914</v>
      </c>
      <c r="C382" s="301"/>
      <c r="D382" s="60" t="s">
        <v>231</v>
      </c>
      <c r="E382" s="40"/>
      <c r="F382" s="41">
        <v>14.64</v>
      </c>
      <c r="G382" s="42">
        <f>+'Front Sheet'!$H$6</f>
        <v>0</v>
      </c>
      <c r="H382" s="43">
        <f t="shared" si="45"/>
        <v>14.64</v>
      </c>
      <c r="I382" s="43">
        <f t="shared" si="46"/>
        <v>0</v>
      </c>
      <c r="J382" s="44">
        <f t="shared" si="47"/>
        <v>0</v>
      </c>
      <c r="K382" s="45">
        <v>5.48</v>
      </c>
      <c r="L382" s="24">
        <f t="shared" si="48"/>
        <v>0</v>
      </c>
    </row>
    <row r="383" spans="1:12" ht="12.75">
      <c r="A383" s="216">
        <v>141660880</v>
      </c>
      <c r="B383" s="302" t="s">
        <v>914</v>
      </c>
      <c r="C383" s="301"/>
      <c r="D383" s="60" t="s">
        <v>232</v>
      </c>
      <c r="E383" s="40"/>
      <c r="F383" s="41">
        <v>17.58</v>
      </c>
      <c r="G383" s="42">
        <f>+'Front Sheet'!$H$6</f>
        <v>0</v>
      </c>
      <c r="H383" s="43">
        <f t="shared" si="45"/>
        <v>17.58</v>
      </c>
      <c r="I383" s="43">
        <f t="shared" si="46"/>
        <v>0</v>
      </c>
      <c r="J383" s="44">
        <f t="shared" si="47"/>
        <v>0</v>
      </c>
      <c r="K383" s="45">
        <v>6.99</v>
      </c>
      <c r="L383" s="24">
        <f t="shared" si="48"/>
        <v>0</v>
      </c>
    </row>
    <row r="384" spans="1:12" ht="12.75">
      <c r="A384" s="57">
        <v>4165188</v>
      </c>
      <c r="B384" s="302" t="s">
        <v>914</v>
      </c>
      <c r="C384" s="301"/>
      <c r="D384" s="60" t="s">
        <v>233</v>
      </c>
      <c r="E384" s="40"/>
      <c r="F384" s="41">
        <v>21.2</v>
      </c>
      <c r="G384" s="42">
        <f>+'Front Sheet'!$H$6</f>
        <v>0</v>
      </c>
      <c r="H384" s="43">
        <f t="shared" si="45"/>
        <v>21.2</v>
      </c>
      <c r="I384" s="43">
        <f t="shared" si="46"/>
        <v>0</v>
      </c>
      <c r="J384" s="44">
        <f t="shared" si="47"/>
        <v>0</v>
      </c>
      <c r="K384" s="45">
        <v>7.91</v>
      </c>
      <c r="L384" s="24">
        <f t="shared" si="48"/>
        <v>0</v>
      </c>
    </row>
    <row r="385" spans="1:12" ht="12.75">
      <c r="A385" s="47"/>
      <c r="B385" s="299"/>
      <c r="C385" s="299"/>
      <c r="D385" s="48"/>
      <c r="E385" s="35"/>
      <c r="F385" s="49"/>
      <c r="G385" s="49"/>
      <c r="H385" s="32"/>
      <c r="I385" s="32"/>
      <c r="J385" s="33"/>
      <c r="K385" s="29"/>
      <c r="L385" s="24">
        <f t="shared" si="48"/>
        <v>0</v>
      </c>
    </row>
    <row r="386" spans="1:12" ht="12.75">
      <c r="A386" s="176" t="s">
        <v>912</v>
      </c>
      <c r="B386" s="177"/>
      <c r="C386" s="177"/>
      <c r="D386" s="177"/>
      <c r="E386" s="177"/>
      <c r="F386" s="183"/>
      <c r="G386" s="183"/>
      <c r="H386" s="180"/>
      <c r="I386" s="180"/>
      <c r="J386" s="184"/>
      <c r="K386" s="29"/>
      <c r="L386" s="24">
        <f t="shared" si="48"/>
        <v>0</v>
      </c>
    </row>
    <row r="387" spans="1:12" ht="12.75">
      <c r="A387" s="34"/>
      <c r="B387" s="305"/>
      <c r="C387" s="305"/>
      <c r="D387" s="35"/>
      <c r="E387" s="35"/>
      <c r="F387" s="49"/>
      <c r="G387" s="49"/>
      <c r="H387" s="32"/>
      <c r="I387" s="32"/>
      <c r="J387" s="33"/>
      <c r="K387" s="29"/>
      <c r="L387" s="24">
        <f t="shared" si="48"/>
        <v>0</v>
      </c>
    </row>
    <row r="388" spans="1:12" ht="12.75">
      <c r="A388" s="216">
        <v>169211880</v>
      </c>
      <c r="B388" s="302" t="s">
        <v>915</v>
      </c>
      <c r="C388" s="301"/>
      <c r="D388" s="60" t="s">
        <v>206</v>
      </c>
      <c r="E388" s="40"/>
      <c r="F388" s="41">
        <v>26.2</v>
      </c>
      <c r="G388" s="42">
        <f>+'Front Sheet'!$F$7</f>
        <v>0</v>
      </c>
      <c r="H388" s="43">
        <f>+F388-(F388*G388)</f>
        <v>26.2</v>
      </c>
      <c r="I388" s="43">
        <f>+F388*E388</f>
        <v>0</v>
      </c>
      <c r="J388" s="44">
        <f>+E388*H388</f>
        <v>0</v>
      </c>
      <c r="K388" s="45">
        <v>4.38</v>
      </c>
      <c r="L388" s="24">
        <f>E388*K388</f>
        <v>0</v>
      </c>
    </row>
    <row r="389" spans="1:12" ht="12.75">
      <c r="A389" s="216">
        <v>169216880</v>
      </c>
      <c r="B389" s="300" t="s">
        <v>913</v>
      </c>
      <c r="C389" s="301"/>
      <c r="D389" s="60" t="s">
        <v>207</v>
      </c>
      <c r="E389" s="40"/>
      <c r="F389" s="41">
        <v>35.5</v>
      </c>
      <c r="G389" s="42">
        <f>+'Front Sheet'!$F$7</f>
        <v>0</v>
      </c>
      <c r="H389" s="43">
        <f>+F389-(F389*G389)</f>
        <v>35.5</v>
      </c>
      <c r="I389" s="43">
        <f>+F389*E389</f>
        <v>0</v>
      </c>
      <c r="J389" s="44">
        <f>+E389*H389</f>
        <v>0</v>
      </c>
      <c r="K389" s="45">
        <v>5.79</v>
      </c>
      <c r="L389" s="24">
        <f>E389*K389</f>
        <v>0</v>
      </c>
    </row>
    <row r="390" spans="1:12" ht="12.75">
      <c r="A390" s="216">
        <v>169212880</v>
      </c>
      <c r="B390" s="300" t="s">
        <v>913</v>
      </c>
      <c r="C390" s="301"/>
      <c r="D390" s="60" t="s">
        <v>223</v>
      </c>
      <c r="E390" s="40"/>
      <c r="F390" s="41">
        <v>35.82</v>
      </c>
      <c r="G390" s="42">
        <f>+'Front Sheet'!$F$7</f>
        <v>0</v>
      </c>
      <c r="H390" s="43">
        <f>+F390-(F390*G390)</f>
        <v>35.82</v>
      </c>
      <c r="I390" s="43">
        <f>+F390*E390</f>
        <v>0</v>
      </c>
      <c r="J390" s="44">
        <f>+E390*H390</f>
        <v>0</v>
      </c>
      <c r="K390" s="45">
        <v>4.38</v>
      </c>
      <c r="L390" s="24">
        <f t="shared" si="48"/>
        <v>0</v>
      </c>
    </row>
    <row r="391" spans="1:12" ht="12.75">
      <c r="A391" s="216">
        <v>169217880</v>
      </c>
      <c r="B391" s="300" t="s">
        <v>913</v>
      </c>
      <c r="C391" s="301"/>
      <c r="D391" s="60" t="s">
        <v>224</v>
      </c>
      <c r="E391" s="40"/>
      <c r="F391" s="41">
        <v>39.34</v>
      </c>
      <c r="G391" s="42">
        <f>+'Front Sheet'!$F$7</f>
        <v>0</v>
      </c>
      <c r="H391" s="43">
        <f>+F391-(F391*G391)</f>
        <v>39.34</v>
      </c>
      <c r="I391" s="43">
        <f>+F391*E391</f>
        <v>0</v>
      </c>
      <c r="J391" s="44">
        <f>+E391*H391</f>
        <v>0</v>
      </c>
      <c r="K391" s="45">
        <v>5.79</v>
      </c>
      <c r="L391" s="24">
        <f t="shared" si="48"/>
        <v>0</v>
      </c>
    </row>
    <row r="392" spans="1:12" ht="12.75">
      <c r="A392" s="217"/>
      <c r="B392" s="304"/>
      <c r="C392" s="304"/>
      <c r="D392" s="218"/>
      <c r="E392" s="77"/>
      <c r="F392" s="78"/>
      <c r="G392" s="78"/>
      <c r="H392" s="73"/>
      <c r="I392" s="73"/>
      <c r="J392" s="74"/>
      <c r="K392" s="29"/>
      <c r="L392" s="24">
        <f t="shared" si="48"/>
        <v>0</v>
      </c>
    </row>
    <row r="393" spans="1:12" ht="12.75">
      <c r="A393" s="216">
        <v>149872880</v>
      </c>
      <c r="B393" s="300" t="s">
        <v>916</v>
      </c>
      <c r="C393" s="301"/>
      <c r="D393" s="60" t="s">
        <v>236</v>
      </c>
      <c r="E393" s="40"/>
      <c r="F393" s="41">
        <v>9</v>
      </c>
      <c r="G393" s="42">
        <f>+'Front Sheet'!$F$7</f>
        <v>0</v>
      </c>
      <c r="H393" s="43">
        <f>+F393-(F393*G393)</f>
        <v>9</v>
      </c>
      <c r="I393" s="43">
        <f>+F393*E393</f>
        <v>0</v>
      </c>
      <c r="J393" s="44">
        <f>+E393*H393</f>
        <v>0</v>
      </c>
      <c r="K393" s="45">
        <v>5.79</v>
      </c>
      <c r="L393" s="24">
        <f>E393*K393</f>
        <v>0</v>
      </c>
    </row>
    <row r="394" spans="1:12" ht="12.75">
      <c r="A394" s="216">
        <v>149874880</v>
      </c>
      <c r="B394" s="300" t="s">
        <v>916</v>
      </c>
      <c r="C394" s="301"/>
      <c r="D394" s="60" t="s">
        <v>237</v>
      </c>
      <c r="E394" s="40"/>
      <c r="F394" s="41">
        <v>9.26</v>
      </c>
      <c r="G394" s="42">
        <f>+'Front Sheet'!$F$7</f>
        <v>0</v>
      </c>
      <c r="H394" s="43">
        <f>+F394-(F394*G394)</f>
        <v>9.26</v>
      </c>
      <c r="I394" s="43">
        <f>+F394*E394</f>
        <v>0</v>
      </c>
      <c r="J394" s="44">
        <f>+E394*H394</f>
        <v>0</v>
      </c>
      <c r="K394" s="45">
        <v>5.79</v>
      </c>
      <c r="L394" s="24">
        <f t="shared" si="48"/>
        <v>0</v>
      </c>
    </row>
    <row r="395" spans="1:12" ht="12.75">
      <c r="A395" s="47"/>
      <c r="B395" s="299"/>
      <c r="C395" s="299"/>
      <c r="D395" s="48"/>
      <c r="E395" s="35"/>
      <c r="F395" s="84"/>
      <c r="G395" s="84"/>
      <c r="H395" s="32"/>
      <c r="I395" s="32"/>
      <c r="J395" s="33"/>
      <c r="K395" s="29"/>
      <c r="L395" s="24">
        <f t="shared" si="48"/>
        <v>0</v>
      </c>
    </row>
    <row r="396" spans="1:12" ht="12.75">
      <c r="A396" s="176" t="s">
        <v>101</v>
      </c>
      <c r="B396" s="177"/>
      <c r="C396" s="177"/>
      <c r="D396" s="177"/>
      <c r="E396" s="177"/>
      <c r="F396" s="183"/>
      <c r="G396" s="183"/>
      <c r="H396" s="180"/>
      <c r="I396" s="180"/>
      <c r="J396" s="184"/>
      <c r="K396" s="29"/>
      <c r="L396" s="24">
        <f aca="true" t="shared" si="49" ref="L396:L437">E396*K396</f>
        <v>0</v>
      </c>
    </row>
    <row r="397" spans="1:12" ht="12.75">
      <c r="A397" s="47"/>
      <c r="B397" s="305"/>
      <c r="C397" s="305"/>
      <c r="D397" s="48"/>
      <c r="E397" s="35"/>
      <c r="F397" s="49"/>
      <c r="G397" s="49"/>
      <c r="H397" s="32"/>
      <c r="I397" s="32"/>
      <c r="J397" s="33"/>
      <c r="K397" s="29"/>
      <c r="L397" s="24">
        <f t="shared" si="49"/>
        <v>0</v>
      </c>
    </row>
    <row r="398" spans="1:12" ht="12.75">
      <c r="A398" s="38">
        <v>2083224</v>
      </c>
      <c r="B398" s="297" t="s">
        <v>102</v>
      </c>
      <c r="C398" s="298"/>
      <c r="D398" s="236" t="s">
        <v>103</v>
      </c>
      <c r="E398" s="40"/>
      <c r="F398" s="41">
        <v>22.72</v>
      </c>
      <c r="G398" s="42">
        <f>+'Front Sheet'!$H$6</f>
        <v>0</v>
      </c>
      <c r="H398" s="43">
        <f>+F398-(F398*G398)</f>
        <v>22.72</v>
      </c>
      <c r="I398" s="43">
        <f>+F398*E398</f>
        <v>0</v>
      </c>
      <c r="J398" s="44">
        <f>+E398*H398</f>
        <v>0</v>
      </c>
      <c r="K398" s="45">
        <v>1.04</v>
      </c>
      <c r="L398" s="24">
        <f t="shared" si="49"/>
        <v>0</v>
      </c>
    </row>
    <row r="399" spans="1:12" ht="12.75">
      <c r="A399" s="38">
        <v>2083424</v>
      </c>
      <c r="B399" s="297" t="s">
        <v>102</v>
      </c>
      <c r="C399" s="298"/>
      <c r="D399" s="236" t="s">
        <v>104</v>
      </c>
      <c r="E399" s="40"/>
      <c r="F399" s="41">
        <v>16.34</v>
      </c>
      <c r="G399" s="42">
        <f>+'Front Sheet'!$H$6</f>
        <v>0</v>
      </c>
      <c r="H399" s="43">
        <f>+F399-(F399*G399)</f>
        <v>16.34</v>
      </c>
      <c r="I399" s="43">
        <f>+F399*E399</f>
        <v>0</v>
      </c>
      <c r="J399" s="44">
        <f>+E399*H399</f>
        <v>0</v>
      </c>
      <c r="K399" s="45">
        <v>1.65</v>
      </c>
      <c r="L399" s="24">
        <f t="shared" si="49"/>
        <v>0</v>
      </c>
    </row>
    <row r="400" spans="1:12" ht="12.75">
      <c r="A400" s="38">
        <v>2083624</v>
      </c>
      <c r="B400" s="297" t="s">
        <v>102</v>
      </c>
      <c r="C400" s="298"/>
      <c r="D400" s="236" t="s">
        <v>105</v>
      </c>
      <c r="E400" s="40"/>
      <c r="F400" s="41">
        <v>19.88</v>
      </c>
      <c r="G400" s="42">
        <f>+'Front Sheet'!$H$6</f>
        <v>0</v>
      </c>
      <c r="H400" s="43">
        <f>+F400-(F400*G400)</f>
        <v>19.88</v>
      </c>
      <c r="I400" s="43">
        <f>+F400*E400</f>
        <v>0</v>
      </c>
      <c r="J400" s="44">
        <f>+E400*H400</f>
        <v>0</v>
      </c>
      <c r="K400" s="45">
        <v>2.4</v>
      </c>
      <c r="L400" s="24">
        <f t="shared" si="49"/>
        <v>0</v>
      </c>
    </row>
    <row r="401" spans="1:12" ht="12.75">
      <c r="A401" s="47"/>
      <c r="B401" s="305"/>
      <c r="C401" s="305"/>
      <c r="D401" s="48"/>
      <c r="E401" s="35"/>
      <c r="F401" s="49"/>
      <c r="G401" s="49"/>
      <c r="H401" s="32"/>
      <c r="I401" s="32"/>
      <c r="J401" s="33"/>
      <c r="K401" s="29"/>
      <c r="L401" s="24">
        <f t="shared" si="49"/>
        <v>0</v>
      </c>
    </row>
    <row r="402" spans="1:12" ht="12.75">
      <c r="A402" s="55">
        <v>128046240</v>
      </c>
      <c r="B402" s="297" t="s">
        <v>106</v>
      </c>
      <c r="C402" s="298"/>
      <c r="D402" s="236" t="s">
        <v>107</v>
      </c>
      <c r="E402" s="40"/>
      <c r="F402" s="41">
        <v>9.8</v>
      </c>
      <c r="G402" s="42">
        <f>+'Front Sheet'!$H$6</f>
        <v>0</v>
      </c>
      <c r="H402" s="43">
        <f>+F402-(F402*G402)</f>
        <v>9.8</v>
      </c>
      <c r="I402" s="43">
        <f>+F402*E402</f>
        <v>0</v>
      </c>
      <c r="J402" s="44">
        <f>+E402*H402</f>
        <v>0</v>
      </c>
      <c r="K402" s="45">
        <v>1.04</v>
      </c>
      <c r="L402" s="24">
        <f t="shared" si="49"/>
        <v>0</v>
      </c>
    </row>
    <row r="403" spans="1:12" ht="12.75">
      <c r="A403" s="55">
        <v>129661240</v>
      </c>
      <c r="B403" s="297" t="s">
        <v>106</v>
      </c>
      <c r="C403" s="298"/>
      <c r="D403" s="236" t="s">
        <v>108</v>
      </c>
      <c r="E403" s="40"/>
      <c r="F403" s="41">
        <v>11</v>
      </c>
      <c r="G403" s="42">
        <f>+'Front Sheet'!$H$6</f>
        <v>0</v>
      </c>
      <c r="H403" s="43">
        <f>+F403-(F403*G403)</f>
        <v>11</v>
      </c>
      <c r="I403" s="43">
        <f>+F403*E403</f>
        <v>0</v>
      </c>
      <c r="J403" s="44">
        <f>+E403*H403</f>
        <v>0</v>
      </c>
      <c r="K403" s="45">
        <v>1.5</v>
      </c>
      <c r="L403" s="24">
        <f t="shared" si="49"/>
        <v>0</v>
      </c>
    </row>
    <row r="404" spans="1:12" ht="12.75">
      <c r="A404" s="55">
        <v>128047240</v>
      </c>
      <c r="B404" s="297" t="s">
        <v>106</v>
      </c>
      <c r="C404" s="298"/>
      <c r="D404" s="236" t="s">
        <v>109</v>
      </c>
      <c r="E404" s="40"/>
      <c r="F404" s="41">
        <v>11</v>
      </c>
      <c r="G404" s="42">
        <f>+'Front Sheet'!$H$6</f>
        <v>0</v>
      </c>
      <c r="H404" s="43">
        <f>+F404-(F404*G404)</f>
        <v>11</v>
      </c>
      <c r="I404" s="43">
        <f>+F404*E404</f>
        <v>0</v>
      </c>
      <c r="J404" s="44">
        <f>+E404*H404</f>
        <v>0</v>
      </c>
      <c r="K404" s="45">
        <v>1.65</v>
      </c>
      <c r="L404" s="24">
        <f t="shared" si="49"/>
        <v>0</v>
      </c>
    </row>
    <row r="405" spans="1:12" ht="12.75">
      <c r="A405" s="55">
        <v>128048240</v>
      </c>
      <c r="B405" s="297" t="s">
        <v>106</v>
      </c>
      <c r="C405" s="298"/>
      <c r="D405" s="236" t="s">
        <v>110</v>
      </c>
      <c r="E405" s="40"/>
      <c r="F405" s="41">
        <v>13</v>
      </c>
      <c r="G405" s="42">
        <f>+'Front Sheet'!$H$6</f>
        <v>0</v>
      </c>
      <c r="H405" s="43">
        <f>+F405-(F405*G405)</f>
        <v>13</v>
      </c>
      <c r="I405" s="43">
        <f>+F405*E405</f>
        <v>0</v>
      </c>
      <c r="J405" s="44">
        <f>+E405*H405</f>
        <v>0</v>
      </c>
      <c r="K405" s="45">
        <v>2.4</v>
      </c>
      <c r="L405" s="24">
        <f t="shared" si="49"/>
        <v>0</v>
      </c>
    </row>
    <row r="406" spans="1:12" ht="12.75">
      <c r="A406" s="47"/>
      <c r="B406" s="299"/>
      <c r="C406" s="299"/>
      <c r="D406" s="48"/>
      <c r="E406" s="35"/>
      <c r="F406" s="49"/>
      <c r="G406" s="49"/>
      <c r="H406" s="32"/>
      <c r="I406" s="32"/>
      <c r="J406" s="33"/>
      <c r="K406" s="29"/>
      <c r="L406" s="24">
        <f t="shared" si="49"/>
        <v>0</v>
      </c>
    </row>
    <row r="407" spans="1:12" ht="12.75">
      <c r="A407" s="55">
        <v>420940810</v>
      </c>
      <c r="B407" s="297" t="s">
        <v>111</v>
      </c>
      <c r="C407" s="298"/>
      <c r="D407" s="236" t="s">
        <v>107</v>
      </c>
      <c r="E407" s="40"/>
      <c r="F407" s="41">
        <v>9.8</v>
      </c>
      <c r="G407" s="42">
        <f>+'Front Sheet'!$H$6</f>
        <v>0</v>
      </c>
      <c r="H407" s="43">
        <f>+F407-(F407*G407)</f>
        <v>9.8</v>
      </c>
      <c r="I407" s="43">
        <f>+F407*E407</f>
        <v>0</v>
      </c>
      <c r="J407" s="44">
        <f>+E407*H407</f>
        <v>0</v>
      </c>
      <c r="K407" s="45">
        <v>1.04</v>
      </c>
      <c r="L407" s="24">
        <f t="shared" si="49"/>
        <v>0</v>
      </c>
    </row>
    <row r="408" spans="1:12" ht="12.75">
      <c r="A408" s="55">
        <v>421680810</v>
      </c>
      <c r="B408" s="297" t="s">
        <v>111</v>
      </c>
      <c r="C408" s="298"/>
      <c r="D408" s="236" t="s">
        <v>108</v>
      </c>
      <c r="E408" s="40"/>
      <c r="F408" s="41">
        <v>11</v>
      </c>
      <c r="G408" s="42">
        <f>+'Front Sheet'!$H$6</f>
        <v>0</v>
      </c>
      <c r="H408" s="43">
        <f>+F408-(F408*G408)</f>
        <v>11</v>
      </c>
      <c r="I408" s="43">
        <f>+F408*E408</f>
        <v>0</v>
      </c>
      <c r="J408" s="44">
        <f>+E408*H408</f>
        <v>0</v>
      </c>
      <c r="K408" s="45">
        <v>1.5</v>
      </c>
      <c r="L408" s="24">
        <f t="shared" si="49"/>
        <v>0</v>
      </c>
    </row>
    <row r="409" spans="1:12" ht="12.75">
      <c r="A409" s="55">
        <v>420942810</v>
      </c>
      <c r="B409" s="297" t="s">
        <v>111</v>
      </c>
      <c r="C409" s="298"/>
      <c r="D409" s="236" t="s">
        <v>109</v>
      </c>
      <c r="E409" s="40"/>
      <c r="F409" s="41">
        <v>11</v>
      </c>
      <c r="G409" s="42">
        <f>+'Front Sheet'!$H$6</f>
        <v>0</v>
      </c>
      <c r="H409" s="43">
        <f>+F409-(F409*G409)</f>
        <v>11</v>
      </c>
      <c r="I409" s="43">
        <f>+F409*E409</f>
        <v>0</v>
      </c>
      <c r="J409" s="44">
        <f>+E409*H409</f>
        <v>0</v>
      </c>
      <c r="K409" s="45">
        <v>1.65</v>
      </c>
      <c r="L409" s="24">
        <f t="shared" si="49"/>
        <v>0</v>
      </c>
    </row>
    <row r="410" spans="1:12" ht="12.75">
      <c r="A410" s="55">
        <v>420944810</v>
      </c>
      <c r="B410" s="297" t="s">
        <v>111</v>
      </c>
      <c r="C410" s="298"/>
      <c r="D410" s="236" t="s">
        <v>110</v>
      </c>
      <c r="E410" s="40"/>
      <c r="F410" s="41">
        <v>13</v>
      </c>
      <c r="G410" s="42">
        <f>+'Front Sheet'!$H$6</f>
        <v>0</v>
      </c>
      <c r="H410" s="43">
        <f>+F410-(F410*G410)</f>
        <v>13</v>
      </c>
      <c r="I410" s="43">
        <f>+F410*E410</f>
        <v>0</v>
      </c>
      <c r="J410" s="44">
        <f>+E410*H410</f>
        <v>0</v>
      </c>
      <c r="K410" s="45">
        <v>2.4</v>
      </c>
      <c r="L410" s="24">
        <f t="shared" si="49"/>
        <v>0</v>
      </c>
    </row>
    <row r="411" spans="1:12" ht="12.75">
      <c r="A411" s="47"/>
      <c r="B411" s="299"/>
      <c r="C411" s="299"/>
      <c r="D411" s="48"/>
      <c r="E411" s="35"/>
      <c r="F411" s="49"/>
      <c r="G411" s="49"/>
      <c r="H411" s="32"/>
      <c r="I411" s="32"/>
      <c r="J411" s="33"/>
      <c r="K411" s="29"/>
      <c r="L411" s="24">
        <f t="shared" si="49"/>
        <v>0</v>
      </c>
    </row>
    <row r="412" spans="1:12" ht="12.75">
      <c r="A412" s="55">
        <v>420940840</v>
      </c>
      <c r="B412" s="297" t="s">
        <v>112</v>
      </c>
      <c r="C412" s="298"/>
      <c r="D412" s="236" t="s">
        <v>107</v>
      </c>
      <c r="E412" s="40"/>
      <c r="F412" s="41">
        <v>9.8</v>
      </c>
      <c r="G412" s="42">
        <f>+'Front Sheet'!$H$6</f>
        <v>0</v>
      </c>
      <c r="H412" s="43">
        <f>+F412-(F412*G412)</f>
        <v>9.8</v>
      </c>
      <c r="I412" s="43">
        <f>+F412*E412</f>
        <v>0</v>
      </c>
      <c r="J412" s="44">
        <f>+E412*H412</f>
        <v>0</v>
      </c>
      <c r="K412" s="45">
        <v>1.04</v>
      </c>
      <c r="L412" s="24">
        <f t="shared" si="49"/>
        <v>0</v>
      </c>
    </row>
    <row r="413" spans="1:12" ht="12.75">
      <c r="A413" s="55">
        <v>421680840</v>
      </c>
      <c r="B413" s="297" t="s">
        <v>112</v>
      </c>
      <c r="C413" s="298"/>
      <c r="D413" s="236" t="s">
        <v>108</v>
      </c>
      <c r="E413" s="40"/>
      <c r="F413" s="41">
        <v>11</v>
      </c>
      <c r="G413" s="42">
        <f>+'Front Sheet'!$H$6</f>
        <v>0</v>
      </c>
      <c r="H413" s="43">
        <f>+F413-(F413*G413)</f>
        <v>11</v>
      </c>
      <c r="I413" s="43">
        <f>+F413*E413</f>
        <v>0</v>
      </c>
      <c r="J413" s="44">
        <f>+E413*H413</f>
        <v>0</v>
      </c>
      <c r="K413" s="45">
        <v>1.5</v>
      </c>
      <c r="L413" s="24">
        <f t="shared" si="49"/>
        <v>0</v>
      </c>
    </row>
    <row r="414" spans="1:12" ht="12.75">
      <c r="A414" s="55">
        <v>420942840</v>
      </c>
      <c r="B414" s="297" t="s">
        <v>112</v>
      </c>
      <c r="C414" s="298"/>
      <c r="D414" s="236" t="s">
        <v>109</v>
      </c>
      <c r="E414" s="40"/>
      <c r="F414" s="41">
        <v>11</v>
      </c>
      <c r="G414" s="42">
        <f>+'Front Sheet'!$H$6</f>
        <v>0</v>
      </c>
      <c r="H414" s="43">
        <f>+F414-(F414*G414)</f>
        <v>11</v>
      </c>
      <c r="I414" s="43">
        <f>+F414*E414</f>
        <v>0</v>
      </c>
      <c r="J414" s="44">
        <f>+E414*H414</f>
        <v>0</v>
      </c>
      <c r="K414" s="45">
        <v>1.65</v>
      </c>
      <c r="L414" s="24">
        <f t="shared" si="49"/>
        <v>0</v>
      </c>
    </row>
    <row r="415" spans="1:12" ht="12.75">
      <c r="A415" s="55">
        <v>420944840</v>
      </c>
      <c r="B415" s="297" t="s">
        <v>112</v>
      </c>
      <c r="C415" s="298"/>
      <c r="D415" s="236" t="s">
        <v>110</v>
      </c>
      <c r="E415" s="40"/>
      <c r="F415" s="41">
        <v>13</v>
      </c>
      <c r="G415" s="42">
        <f>+'Front Sheet'!$H$6</f>
        <v>0</v>
      </c>
      <c r="H415" s="43">
        <f>+F415-(F415*G415)</f>
        <v>13</v>
      </c>
      <c r="I415" s="43">
        <f>+F415*E415</f>
        <v>0</v>
      </c>
      <c r="J415" s="44">
        <f>+E415*H415</f>
        <v>0</v>
      </c>
      <c r="K415" s="45">
        <v>2.4</v>
      </c>
      <c r="L415" s="24">
        <f t="shared" si="49"/>
        <v>0</v>
      </c>
    </row>
    <row r="416" spans="1:12" ht="12.75">
      <c r="A416" s="47"/>
      <c r="B416" s="299"/>
      <c r="C416" s="299"/>
      <c r="D416" s="48"/>
      <c r="E416" s="35"/>
      <c r="F416" s="49"/>
      <c r="G416" s="49"/>
      <c r="H416" s="32"/>
      <c r="I416" s="32"/>
      <c r="J416" s="33"/>
      <c r="K416" s="29"/>
      <c r="L416" s="24">
        <f t="shared" si="49"/>
        <v>0</v>
      </c>
    </row>
    <row r="417" spans="1:12" ht="12.75">
      <c r="A417" s="55">
        <v>420940116</v>
      </c>
      <c r="B417" s="297" t="s">
        <v>113</v>
      </c>
      <c r="C417" s="298"/>
      <c r="D417" s="236" t="s">
        <v>107</v>
      </c>
      <c r="E417" s="40"/>
      <c r="F417" s="41">
        <v>9.8</v>
      </c>
      <c r="G417" s="42">
        <f>+'Front Sheet'!$H$6</f>
        <v>0</v>
      </c>
      <c r="H417" s="43">
        <f>+F417-(F417*G417)</f>
        <v>9.8</v>
      </c>
      <c r="I417" s="43">
        <f>+F417*E417</f>
        <v>0</v>
      </c>
      <c r="J417" s="44">
        <f>+E417*H417</f>
        <v>0</v>
      </c>
      <c r="K417" s="45">
        <v>1.04</v>
      </c>
      <c r="L417" s="24">
        <f t="shared" si="49"/>
        <v>0</v>
      </c>
    </row>
    <row r="418" spans="1:12" ht="12.75">
      <c r="A418" s="55">
        <v>421680116</v>
      </c>
      <c r="B418" s="297" t="s">
        <v>113</v>
      </c>
      <c r="C418" s="298"/>
      <c r="D418" s="236" t="s">
        <v>108</v>
      </c>
      <c r="E418" s="40"/>
      <c r="F418" s="41">
        <v>11</v>
      </c>
      <c r="G418" s="42">
        <f>+'Front Sheet'!$H$6</f>
        <v>0</v>
      </c>
      <c r="H418" s="43">
        <f>+F418-(F418*G418)</f>
        <v>11</v>
      </c>
      <c r="I418" s="43">
        <f>+F418*E418</f>
        <v>0</v>
      </c>
      <c r="J418" s="44">
        <f>+E418*H418</f>
        <v>0</v>
      </c>
      <c r="K418" s="45">
        <v>1.5</v>
      </c>
      <c r="L418" s="24">
        <f t="shared" si="49"/>
        <v>0</v>
      </c>
    </row>
    <row r="419" spans="1:12" ht="12.75">
      <c r="A419" s="55">
        <v>420942116</v>
      </c>
      <c r="B419" s="297" t="s">
        <v>113</v>
      </c>
      <c r="C419" s="298"/>
      <c r="D419" s="236" t="s">
        <v>109</v>
      </c>
      <c r="E419" s="40"/>
      <c r="F419" s="41">
        <v>11</v>
      </c>
      <c r="G419" s="42">
        <f>+'Front Sheet'!$H$6</f>
        <v>0</v>
      </c>
      <c r="H419" s="43">
        <f>+F419-(F419*G419)</f>
        <v>11</v>
      </c>
      <c r="I419" s="43">
        <f>+F419*E419</f>
        <v>0</v>
      </c>
      <c r="J419" s="44">
        <f>+E419*H419</f>
        <v>0</v>
      </c>
      <c r="K419" s="45">
        <v>1.65</v>
      </c>
      <c r="L419" s="24">
        <f t="shared" si="49"/>
        <v>0</v>
      </c>
    </row>
    <row r="420" spans="1:12" ht="12.75">
      <c r="A420" s="55">
        <v>420944116</v>
      </c>
      <c r="B420" s="297" t="s">
        <v>113</v>
      </c>
      <c r="C420" s="298"/>
      <c r="D420" s="236" t="s">
        <v>110</v>
      </c>
      <c r="E420" s="40"/>
      <c r="F420" s="41">
        <v>13</v>
      </c>
      <c r="G420" s="42">
        <f>+'Front Sheet'!$H$6</f>
        <v>0</v>
      </c>
      <c r="H420" s="43">
        <f>+F420-(F420*G420)</f>
        <v>13</v>
      </c>
      <c r="I420" s="43">
        <f>+F420*E420</f>
        <v>0</v>
      </c>
      <c r="J420" s="44">
        <f>+E420*H420</f>
        <v>0</v>
      </c>
      <c r="K420" s="45">
        <v>2.4</v>
      </c>
      <c r="L420" s="24">
        <f t="shared" si="49"/>
        <v>0</v>
      </c>
    </row>
    <row r="421" spans="1:12" ht="12.75">
      <c r="A421" s="47"/>
      <c r="B421" s="299"/>
      <c r="C421" s="299"/>
      <c r="D421" s="48"/>
      <c r="E421" s="35"/>
      <c r="F421" s="49"/>
      <c r="G421" s="49"/>
      <c r="H421" s="32"/>
      <c r="I421" s="32"/>
      <c r="J421" s="33"/>
      <c r="K421" s="29"/>
      <c r="L421" s="24">
        <f t="shared" si="49"/>
        <v>0</v>
      </c>
    </row>
    <row r="422" spans="1:12" ht="12.75">
      <c r="A422" s="55">
        <v>420940710</v>
      </c>
      <c r="B422" s="297" t="s">
        <v>114</v>
      </c>
      <c r="C422" s="298"/>
      <c r="D422" s="236" t="s">
        <v>107</v>
      </c>
      <c r="E422" s="40"/>
      <c r="F422" s="41">
        <v>9.8</v>
      </c>
      <c r="G422" s="42">
        <f>+'Front Sheet'!$H$6</f>
        <v>0</v>
      </c>
      <c r="H422" s="43">
        <f>+F422-(F422*G422)</f>
        <v>9.8</v>
      </c>
      <c r="I422" s="43">
        <f>+F422*E422</f>
        <v>0</v>
      </c>
      <c r="J422" s="44">
        <f>+E422*H422</f>
        <v>0</v>
      </c>
      <c r="K422" s="45">
        <v>1.04</v>
      </c>
      <c r="L422" s="24">
        <f t="shared" si="49"/>
        <v>0</v>
      </c>
    </row>
    <row r="423" spans="1:12" ht="12.75">
      <c r="A423" s="55">
        <v>421680710</v>
      </c>
      <c r="B423" s="297" t="s">
        <v>114</v>
      </c>
      <c r="C423" s="298"/>
      <c r="D423" s="236" t="s">
        <v>108</v>
      </c>
      <c r="E423" s="40"/>
      <c r="F423" s="41">
        <v>11</v>
      </c>
      <c r="G423" s="42">
        <f>+'Front Sheet'!$H$6</f>
        <v>0</v>
      </c>
      <c r="H423" s="43">
        <f>+F423-(F423*G423)</f>
        <v>11</v>
      </c>
      <c r="I423" s="43">
        <f>+F423*E423</f>
        <v>0</v>
      </c>
      <c r="J423" s="44">
        <f>+E423*H423</f>
        <v>0</v>
      </c>
      <c r="K423" s="45">
        <v>1.5</v>
      </c>
      <c r="L423" s="24">
        <f t="shared" si="49"/>
        <v>0</v>
      </c>
    </row>
    <row r="424" spans="1:12" ht="12.75">
      <c r="A424" s="55">
        <v>420942710</v>
      </c>
      <c r="B424" s="297" t="s">
        <v>114</v>
      </c>
      <c r="C424" s="298"/>
      <c r="D424" s="236" t="s">
        <v>109</v>
      </c>
      <c r="E424" s="40"/>
      <c r="F424" s="41">
        <v>11</v>
      </c>
      <c r="G424" s="42">
        <f>+'Front Sheet'!$H$6</f>
        <v>0</v>
      </c>
      <c r="H424" s="43">
        <f>+F424-(F424*G424)</f>
        <v>11</v>
      </c>
      <c r="I424" s="43">
        <f>+F424*E424</f>
        <v>0</v>
      </c>
      <c r="J424" s="44">
        <f>+E424*H424</f>
        <v>0</v>
      </c>
      <c r="K424" s="45">
        <v>1.65</v>
      </c>
      <c r="L424" s="24">
        <f t="shared" si="49"/>
        <v>0</v>
      </c>
    </row>
    <row r="425" spans="1:12" ht="12.75">
      <c r="A425" s="55">
        <v>420944710</v>
      </c>
      <c r="B425" s="297" t="s">
        <v>114</v>
      </c>
      <c r="C425" s="298"/>
      <c r="D425" s="236" t="s">
        <v>110</v>
      </c>
      <c r="E425" s="40"/>
      <c r="F425" s="41">
        <v>13</v>
      </c>
      <c r="G425" s="42">
        <f>+'Front Sheet'!$H$6</f>
        <v>0</v>
      </c>
      <c r="H425" s="43">
        <f>+F425-(F425*G425)</f>
        <v>13</v>
      </c>
      <c r="I425" s="43">
        <f>+F425*E425</f>
        <v>0</v>
      </c>
      <c r="J425" s="44">
        <f>+E425*H425</f>
        <v>0</v>
      </c>
      <c r="K425" s="45">
        <v>2.4</v>
      </c>
      <c r="L425" s="24">
        <f t="shared" si="49"/>
        <v>0</v>
      </c>
    </row>
    <row r="426" spans="1:12" ht="12.75">
      <c r="A426" s="47"/>
      <c r="B426" s="299"/>
      <c r="C426" s="299"/>
      <c r="D426" s="48"/>
      <c r="E426" s="35"/>
      <c r="F426" s="49"/>
      <c r="G426" s="49"/>
      <c r="H426" s="32"/>
      <c r="I426" s="32"/>
      <c r="J426" s="33"/>
      <c r="K426" s="29"/>
      <c r="L426" s="24">
        <f t="shared" si="49"/>
        <v>0</v>
      </c>
    </row>
    <row r="427" spans="1:12" ht="12.75">
      <c r="A427" s="55">
        <v>128046880</v>
      </c>
      <c r="B427" s="297" t="s">
        <v>115</v>
      </c>
      <c r="C427" s="298"/>
      <c r="D427" s="236" t="s">
        <v>107</v>
      </c>
      <c r="E427" s="40"/>
      <c r="F427" s="41">
        <v>9.8</v>
      </c>
      <c r="G427" s="42">
        <f>+'Front Sheet'!$H$6</f>
        <v>0</v>
      </c>
      <c r="H427" s="43">
        <f>+F427-(F427*G427)</f>
        <v>9.8</v>
      </c>
      <c r="I427" s="43">
        <f>+F427*E427</f>
        <v>0</v>
      </c>
      <c r="J427" s="44">
        <f>+E427*H427</f>
        <v>0</v>
      </c>
      <c r="K427" s="45">
        <v>1.04</v>
      </c>
      <c r="L427" s="24">
        <f t="shared" si="49"/>
        <v>0</v>
      </c>
    </row>
    <row r="428" spans="1:12" ht="12.75">
      <c r="A428" s="55">
        <v>129661880</v>
      </c>
      <c r="B428" s="297" t="s">
        <v>115</v>
      </c>
      <c r="C428" s="298"/>
      <c r="D428" s="236" t="s">
        <v>108</v>
      </c>
      <c r="E428" s="40"/>
      <c r="F428" s="41">
        <v>11</v>
      </c>
      <c r="G428" s="42">
        <f>+'Front Sheet'!$H$6</f>
        <v>0</v>
      </c>
      <c r="H428" s="43">
        <f>+F428-(F428*G428)</f>
        <v>11</v>
      </c>
      <c r="I428" s="43">
        <f>+F428*E428</f>
        <v>0</v>
      </c>
      <c r="J428" s="44">
        <f>+E428*H428</f>
        <v>0</v>
      </c>
      <c r="K428" s="45">
        <v>1.5</v>
      </c>
      <c r="L428" s="24">
        <f t="shared" si="49"/>
        <v>0</v>
      </c>
    </row>
    <row r="429" spans="1:12" ht="12.75">
      <c r="A429" s="55">
        <v>128047240</v>
      </c>
      <c r="B429" s="297" t="s">
        <v>115</v>
      </c>
      <c r="C429" s="298"/>
      <c r="D429" s="236" t="s">
        <v>109</v>
      </c>
      <c r="E429" s="40"/>
      <c r="F429" s="41">
        <v>11</v>
      </c>
      <c r="G429" s="42">
        <f>+'Front Sheet'!$H$6</f>
        <v>0</v>
      </c>
      <c r="H429" s="43">
        <f>+F429-(F429*G429)</f>
        <v>11</v>
      </c>
      <c r="I429" s="43">
        <f>+F429*E429</f>
        <v>0</v>
      </c>
      <c r="J429" s="44">
        <f>+E429*H429</f>
        <v>0</v>
      </c>
      <c r="K429" s="45">
        <v>1.65</v>
      </c>
      <c r="L429" s="24">
        <f t="shared" si="49"/>
        <v>0</v>
      </c>
    </row>
    <row r="430" spans="1:12" ht="12.75">
      <c r="A430" s="55">
        <v>128048240</v>
      </c>
      <c r="B430" s="297" t="s">
        <v>115</v>
      </c>
      <c r="C430" s="298"/>
      <c r="D430" s="236" t="s">
        <v>110</v>
      </c>
      <c r="E430" s="40"/>
      <c r="F430" s="41">
        <v>13</v>
      </c>
      <c r="G430" s="42">
        <f>+'Front Sheet'!$H$6</f>
        <v>0</v>
      </c>
      <c r="H430" s="43">
        <f>+F430-(F430*G430)</f>
        <v>13</v>
      </c>
      <c r="I430" s="43">
        <f>+F430*E430</f>
        <v>0</v>
      </c>
      <c r="J430" s="44">
        <f>+E430*H430</f>
        <v>0</v>
      </c>
      <c r="K430" s="45">
        <v>2.4</v>
      </c>
      <c r="L430" s="24">
        <f t="shared" si="49"/>
        <v>0</v>
      </c>
    </row>
    <row r="431" spans="1:12" ht="12.75">
      <c r="A431" s="47"/>
      <c r="B431" s="299"/>
      <c r="C431" s="299"/>
      <c r="D431" s="48"/>
      <c r="E431" s="35"/>
      <c r="F431" s="49"/>
      <c r="G431" s="49"/>
      <c r="H431" s="32"/>
      <c r="I431" s="32"/>
      <c r="J431" s="33"/>
      <c r="K431" s="29"/>
      <c r="L431" s="24">
        <f t="shared" si="49"/>
        <v>0</v>
      </c>
    </row>
    <row r="432" spans="1:12" ht="12.75">
      <c r="A432" s="55">
        <v>420940020</v>
      </c>
      <c r="B432" s="297" t="s">
        <v>116</v>
      </c>
      <c r="C432" s="298"/>
      <c r="D432" s="236" t="s">
        <v>107</v>
      </c>
      <c r="E432" s="40"/>
      <c r="F432" s="41">
        <v>9.8</v>
      </c>
      <c r="G432" s="42">
        <f>+'Front Sheet'!$H$6</f>
        <v>0</v>
      </c>
      <c r="H432" s="43">
        <f>+F432-(F432*G432)</f>
        <v>9.8</v>
      </c>
      <c r="I432" s="43">
        <f>+F432*E432</f>
        <v>0</v>
      </c>
      <c r="J432" s="44">
        <f>+E432*H432</f>
        <v>0</v>
      </c>
      <c r="K432" s="45">
        <v>1.04</v>
      </c>
      <c r="L432" s="24">
        <f t="shared" si="49"/>
        <v>0</v>
      </c>
    </row>
    <row r="433" spans="1:12" ht="12.75">
      <c r="A433" s="55">
        <v>421680020</v>
      </c>
      <c r="B433" s="297" t="s">
        <v>116</v>
      </c>
      <c r="C433" s="298"/>
      <c r="D433" s="236" t="s">
        <v>108</v>
      </c>
      <c r="E433" s="40"/>
      <c r="F433" s="41">
        <v>11</v>
      </c>
      <c r="G433" s="42">
        <f>+'Front Sheet'!$H$6</f>
        <v>0</v>
      </c>
      <c r="H433" s="43">
        <f>+F433-(F433*G433)</f>
        <v>11</v>
      </c>
      <c r="I433" s="43">
        <f>+F433*E433</f>
        <v>0</v>
      </c>
      <c r="J433" s="44">
        <f>+E433*H433</f>
        <v>0</v>
      </c>
      <c r="K433" s="45">
        <v>1.5</v>
      </c>
      <c r="L433" s="24">
        <f t="shared" si="49"/>
        <v>0</v>
      </c>
    </row>
    <row r="434" spans="1:12" ht="12.75">
      <c r="A434" s="55">
        <v>420942020</v>
      </c>
      <c r="B434" s="297" t="s">
        <v>116</v>
      </c>
      <c r="C434" s="298"/>
      <c r="D434" s="236" t="s">
        <v>109</v>
      </c>
      <c r="E434" s="40"/>
      <c r="F434" s="41">
        <v>11</v>
      </c>
      <c r="G434" s="42">
        <f>+'Front Sheet'!$H$6</f>
        <v>0</v>
      </c>
      <c r="H434" s="43">
        <f>+F434-(F434*G434)</f>
        <v>11</v>
      </c>
      <c r="I434" s="43">
        <f>+F434*E434</f>
        <v>0</v>
      </c>
      <c r="J434" s="44">
        <f>+E434*H434</f>
        <v>0</v>
      </c>
      <c r="K434" s="45">
        <v>1.65</v>
      </c>
      <c r="L434" s="24">
        <f t="shared" si="49"/>
        <v>0</v>
      </c>
    </row>
    <row r="435" spans="1:12" ht="12.75">
      <c r="A435" s="55">
        <v>420944020</v>
      </c>
      <c r="B435" s="297" t="s">
        <v>116</v>
      </c>
      <c r="C435" s="298"/>
      <c r="D435" s="236" t="s">
        <v>110</v>
      </c>
      <c r="E435" s="40"/>
      <c r="F435" s="41">
        <v>13</v>
      </c>
      <c r="G435" s="42">
        <f>+'Front Sheet'!$H$6</f>
        <v>0</v>
      </c>
      <c r="H435" s="43">
        <f>+F435-(F435*G435)</f>
        <v>13</v>
      </c>
      <c r="I435" s="43">
        <f>+F435*E435</f>
        <v>0</v>
      </c>
      <c r="J435" s="44">
        <f>+E435*H435</f>
        <v>0</v>
      </c>
      <c r="K435" s="45">
        <v>2.4</v>
      </c>
      <c r="L435" s="24">
        <f t="shared" si="49"/>
        <v>0</v>
      </c>
    </row>
    <row r="436" spans="1:12" ht="12.75">
      <c r="A436" s="47"/>
      <c r="B436" s="299"/>
      <c r="C436" s="299"/>
      <c r="D436" s="48"/>
      <c r="E436" s="35"/>
      <c r="F436" s="49"/>
      <c r="G436" s="49"/>
      <c r="H436" s="32"/>
      <c r="I436" s="32"/>
      <c r="J436" s="33"/>
      <c r="K436" s="29"/>
      <c r="L436" s="24">
        <f t="shared" si="49"/>
        <v>0</v>
      </c>
    </row>
    <row r="437" spans="1:12" ht="12.75">
      <c r="A437" s="55">
        <v>424444240</v>
      </c>
      <c r="B437" s="297" t="s">
        <v>117</v>
      </c>
      <c r="C437" s="298"/>
      <c r="D437" s="236" t="s">
        <v>118</v>
      </c>
      <c r="E437" s="40"/>
      <c r="F437" s="41">
        <v>5.02</v>
      </c>
      <c r="G437" s="42">
        <f>+'Front Sheet'!$H$6</f>
        <v>0</v>
      </c>
      <c r="H437" s="43">
        <f>+F437-(F437*G437)</f>
        <v>5.02</v>
      </c>
      <c r="I437" s="43">
        <f>+F437*E437</f>
        <v>0</v>
      </c>
      <c r="J437" s="44">
        <f>+E437*H437</f>
        <v>0</v>
      </c>
      <c r="K437" s="45">
        <v>0.54</v>
      </c>
      <c r="L437" s="24">
        <f t="shared" si="49"/>
        <v>0</v>
      </c>
    </row>
    <row r="438" spans="1:11" ht="12.75">
      <c r="A438" s="34"/>
      <c r="B438" s="225"/>
      <c r="C438" s="225"/>
      <c r="D438" s="35"/>
      <c r="E438" s="35"/>
      <c r="F438" s="84"/>
      <c r="G438" s="84"/>
      <c r="H438" s="32"/>
      <c r="I438" s="32"/>
      <c r="J438" s="33"/>
      <c r="K438" s="29"/>
    </row>
    <row r="439" spans="1:12" ht="12.75">
      <c r="A439" s="176" t="s">
        <v>119</v>
      </c>
      <c r="B439" s="177"/>
      <c r="C439" s="177"/>
      <c r="D439" s="177"/>
      <c r="E439" s="177"/>
      <c r="F439" s="183"/>
      <c r="G439" s="183"/>
      <c r="H439" s="180"/>
      <c r="I439" s="180"/>
      <c r="J439" s="184"/>
      <c r="K439" s="29"/>
      <c r="L439" s="24">
        <f aca="true" t="shared" si="50" ref="L439:L448">E439*K439</f>
        <v>0</v>
      </c>
    </row>
    <row r="440" spans="1:12" ht="12.75">
      <c r="A440" s="34"/>
      <c r="B440" s="299"/>
      <c r="C440" s="299"/>
      <c r="D440" s="35"/>
      <c r="E440" s="35"/>
      <c r="F440" s="49"/>
      <c r="G440" s="49"/>
      <c r="H440" s="32"/>
      <c r="I440" s="32"/>
      <c r="J440" s="33"/>
      <c r="K440" s="29"/>
      <c r="L440" s="24">
        <f t="shared" si="50"/>
        <v>0</v>
      </c>
    </row>
    <row r="441" spans="1:12" ht="12.75">
      <c r="A441" s="38">
        <v>2475624</v>
      </c>
      <c r="B441" s="297" t="s">
        <v>120</v>
      </c>
      <c r="C441" s="298"/>
      <c r="D441" s="236" t="s">
        <v>121</v>
      </c>
      <c r="E441" s="40"/>
      <c r="F441" s="41">
        <v>9.4</v>
      </c>
      <c r="G441" s="42">
        <f>+'Front Sheet'!$F$7</f>
        <v>0</v>
      </c>
      <c r="H441" s="43">
        <f>+F441-(F441*G441)</f>
        <v>9.4</v>
      </c>
      <c r="I441" s="43">
        <f>+F441*E441</f>
        <v>0</v>
      </c>
      <c r="J441" s="44">
        <f>+E441*H441</f>
        <v>0</v>
      </c>
      <c r="K441" s="45">
        <v>0.9</v>
      </c>
      <c r="L441" s="24">
        <f t="shared" si="50"/>
        <v>0</v>
      </c>
    </row>
    <row r="442" spans="1:12" ht="12.75">
      <c r="A442" s="38">
        <v>2475724</v>
      </c>
      <c r="B442" s="297" t="s">
        <v>120</v>
      </c>
      <c r="C442" s="298"/>
      <c r="D442" s="236" t="s">
        <v>122</v>
      </c>
      <c r="E442" s="40"/>
      <c r="F442" s="41">
        <v>11.9</v>
      </c>
      <c r="G442" s="42">
        <f>+'Front Sheet'!$F$7</f>
        <v>0</v>
      </c>
      <c r="H442" s="43">
        <f>+F442-(F442*G442)</f>
        <v>11.9</v>
      </c>
      <c r="I442" s="43">
        <f>+F442*E442</f>
        <v>0</v>
      </c>
      <c r="J442" s="44">
        <f>+E442*H442</f>
        <v>0</v>
      </c>
      <c r="K442" s="45">
        <v>1.11</v>
      </c>
      <c r="L442" s="24">
        <f t="shared" si="50"/>
        <v>0</v>
      </c>
    </row>
    <row r="443" spans="1:12" ht="12.75">
      <c r="A443" s="38">
        <v>2475824</v>
      </c>
      <c r="B443" s="297" t="s">
        <v>120</v>
      </c>
      <c r="C443" s="298"/>
      <c r="D443" s="236" t="s">
        <v>123</v>
      </c>
      <c r="E443" s="40"/>
      <c r="F443" s="41">
        <v>14.06</v>
      </c>
      <c r="G443" s="42">
        <f>+'Front Sheet'!$F$7</f>
        <v>0</v>
      </c>
      <c r="H443" s="43">
        <f>+F443-(F443*G443)</f>
        <v>14.06</v>
      </c>
      <c r="I443" s="43">
        <f>+F443*E443</f>
        <v>0</v>
      </c>
      <c r="J443" s="44">
        <f>+E443*H443</f>
        <v>0</v>
      </c>
      <c r="K443" s="45">
        <v>1.31</v>
      </c>
      <c r="L443" s="24">
        <f t="shared" si="50"/>
        <v>0</v>
      </c>
    </row>
    <row r="444" spans="1:12" ht="12.75">
      <c r="A444" s="47"/>
      <c r="B444" s="299"/>
      <c r="C444" s="299"/>
      <c r="D444" s="48"/>
      <c r="E444" s="72"/>
      <c r="F444" s="49"/>
      <c r="G444" s="49"/>
      <c r="H444" s="73"/>
      <c r="I444" s="73"/>
      <c r="J444" s="74"/>
      <c r="K444" s="29"/>
      <c r="L444" s="24">
        <f t="shared" si="50"/>
        <v>0</v>
      </c>
    </row>
    <row r="445" spans="1:12" ht="12.75">
      <c r="A445" s="38">
        <v>2476024</v>
      </c>
      <c r="B445" s="297" t="s">
        <v>124</v>
      </c>
      <c r="C445" s="298"/>
      <c r="D445" s="236" t="s">
        <v>121</v>
      </c>
      <c r="E445" s="40"/>
      <c r="F445" s="41">
        <v>6.64</v>
      </c>
      <c r="G445" s="42">
        <f>+'Front Sheet'!$F$7</f>
        <v>0</v>
      </c>
      <c r="H445" s="43">
        <f>+F445-(F445*G445)</f>
        <v>6.64</v>
      </c>
      <c r="I445" s="43">
        <f>+F445*E445</f>
        <v>0</v>
      </c>
      <c r="J445" s="44">
        <f>+E445*H445</f>
        <v>0</v>
      </c>
      <c r="K445" s="45">
        <v>0.64</v>
      </c>
      <c r="L445" s="24">
        <f t="shared" si="50"/>
        <v>0</v>
      </c>
    </row>
    <row r="446" spans="1:12" ht="12.75">
      <c r="A446" s="38">
        <v>2476124</v>
      </c>
      <c r="B446" s="297" t="s">
        <v>124</v>
      </c>
      <c r="C446" s="298"/>
      <c r="D446" s="236" t="s">
        <v>125</v>
      </c>
      <c r="E446" s="40"/>
      <c r="F446" s="41">
        <v>4.6</v>
      </c>
      <c r="G446" s="42">
        <f>+'Front Sheet'!$F$7</f>
        <v>0</v>
      </c>
      <c r="H446" s="43">
        <f>+F446-(F446*G446)</f>
        <v>4.6</v>
      </c>
      <c r="I446" s="43">
        <f>+F446*E446</f>
        <v>0</v>
      </c>
      <c r="J446" s="44">
        <f>+E446*H446</f>
        <v>0</v>
      </c>
      <c r="K446" s="45">
        <v>0.43</v>
      </c>
      <c r="L446" s="24">
        <f t="shared" si="50"/>
        <v>0</v>
      </c>
    </row>
    <row r="447" spans="1:12" ht="12.75">
      <c r="A447" s="38">
        <v>2476224</v>
      </c>
      <c r="B447" s="297" t="s">
        <v>124</v>
      </c>
      <c r="C447" s="298"/>
      <c r="D447" s="236" t="s">
        <v>123</v>
      </c>
      <c r="E447" s="40"/>
      <c r="F447" s="41">
        <v>2.3</v>
      </c>
      <c r="G447" s="42">
        <f>+'Front Sheet'!$F$7</f>
        <v>0</v>
      </c>
      <c r="H447" s="43">
        <f>+F447-(F447*G447)</f>
        <v>2.3</v>
      </c>
      <c r="I447" s="43">
        <f>+F447*E447</f>
        <v>0</v>
      </c>
      <c r="J447" s="44">
        <f>+E447*H447</f>
        <v>0</v>
      </c>
      <c r="K447" s="45">
        <v>0.22</v>
      </c>
      <c r="L447" s="24">
        <f t="shared" si="50"/>
        <v>0</v>
      </c>
    </row>
    <row r="448" spans="1:12" ht="12.75">
      <c r="A448" s="75"/>
      <c r="B448" s="324"/>
      <c r="C448" s="324"/>
      <c r="D448" s="76"/>
      <c r="E448" s="77"/>
      <c r="F448" s="78"/>
      <c r="G448" s="78"/>
      <c r="H448" s="73"/>
      <c r="I448" s="73"/>
      <c r="J448" s="74"/>
      <c r="K448" s="29"/>
      <c r="L448" s="24">
        <f t="shared" si="50"/>
        <v>0</v>
      </c>
    </row>
    <row r="449" spans="1:12" ht="12.75">
      <c r="A449" s="176" t="s">
        <v>240</v>
      </c>
      <c r="B449" s="177"/>
      <c r="C449" s="177"/>
      <c r="D449" s="177"/>
      <c r="E449" s="177"/>
      <c r="F449" s="183"/>
      <c r="G449" s="183"/>
      <c r="H449" s="180"/>
      <c r="I449" s="180"/>
      <c r="J449" s="184"/>
      <c r="K449" s="29"/>
      <c r="L449" s="24">
        <f aca="true" t="shared" si="51" ref="L449:L460">E449*K449</f>
        <v>0</v>
      </c>
    </row>
    <row r="450" spans="1:12" ht="12.75">
      <c r="A450" s="47"/>
      <c r="B450" s="299"/>
      <c r="C450" s="299"/>
      <c r="D450" s="48"/>
      <c r="E450" s="35"/>
      <c r="F450" s="84"/>
      <c r="G450" s="84"/>
      <c r="H450" s="32"/>
      <c r="I450" s="32"/>
      <c r="J450" s="33"/>
      <c r="K450" s="29"/>
      <c r="L450" s="24">
        <f t="shared" si="51"/>
        <v>0</v>
      </c>
    </row>
    <row r="451" spans="1:12" ht="12.75">
      <c r="A451" s="38">
        <v>4484224</v>
      </c>
      <c r="B451" s="297" t="s">
        <v>241</v>
      </c>
      <c r="C451" s="298"/>
      <c r="D451" s="236" t="s">
        <v>199</v>
      </c>
      <c r="E451" s="40"/>
      <c r="F451" s="41">
        <v>0.56</v>
      </c>
      <c r="G451" s="42">
        <f>+'Front Sheet'!$H$6</f>
        <v>0</v>
      </c>
      <c r="H451" s="43">
        <f>+F451-(F451*G451)</f>
        <v>0.56</v>
      </c>
      <c r="I451" s="43">
        <f>+F451*E451</f>
        <v>0</v>
      </c>
      <c r="J451" s="44">
        <f>+E451*H451</f>
        <v>0</v>
      </c>
      <c r="K451" s="45">
        <v>0.1</v>
      </c>
      <c r="L451" s="24">
        <f t="shared" si="51"/>
        <v>0</v>
      </c>
    </row>
    <row r="452" spans="1:12" ht="12.75">
      <c r="A452" s="55">
        <v>144843240</v>
      </c>
      <c r="B452" s="297" t="s">
        <v>241</v>
      </c>
      <c r="C452" s="298"/>
      <c r="D452" s="236" t="s">
        <v>242</v>
      </c>
      <c r="E452" s="40"/>
      <c r="F452" s="41">
        <v>0.68</v>
      </c>
      <c r="G452" s="42">
        <f>+'Front Sheet'!$H$6</f>
        <v>0</v>
      </c>
      <c r="H452" s="43">
        <f>+F452-(F452*G452)</f>
        <v>0.68</v>
      </c>
      <c r="I452" s="43">
        <f>+F452*E452</f>
        <v>0</v>
      </c>
      <c r="J452" s="44">
        <f>+E452*H452</f>
        <v>0</v>
      </c>
      <c r="K452" s="45">
        <v>0.11</v>
      </c>
      <c r="L452" s="24">
        <f t="shared" si="51"/>
        <v>0</v>
      </c>
    </row>
    <row r="453" spans="1:12" ht="12.75">
      <c r="A453" s="38">
        <v>4484424</v>
      </c>
      <c r="B453" s="297" t="s">
        <v>241</v>
      </c>
      <c r="C453" s="298"/>
      <c r="D453" s="236" t="s">
        <v>200</v>
      </c>
      <c r="E453" s="40"/>
      <c r="F453" s="41">
        <v>0.84</v>
      </c>
      <c r="G453" s="42">
        <f>+'Front Sheet'!$H$6</f>
        <v>0</v>
      </c>
      <c r="H453" s="43">
        <f>+F453-(F453*G453)</f>
        <v>0.84</v>
      </c>
      <c r="I453" s="43">
        <f>+F453*E453</f>
        <v>0</v>
      </c>
      <c r="J453" s="44">
        <f>+E453*H453</f>
        <v>0</v>
      </c>
      <c r="K453" s="45">
        <v>0.12</v>
      </c>
      <c r="L453" s="24">
        <f t="shared" si="51"/>
        <v>0</v>
      </c>
    </row>
    <row r="454" spans="1:12" ht="12.75">
      <c r="A454" s="38">
        <v>4484624</v>
      </c>
      <c r="B454" s="297" t="s">
        <v>241</v>
      </c>
      <c r="C454" s="298"/>
      <c r="D454" s="236" t="s">
        <v>201</v>
      </c>
      <c r="E454" s="40"/>
      <c r="F454" s="41">
        <v>1.06</v>
      </c>
      <c r="G454" s="42">
        <f>+'Front Sheet'!$H$6</f>
        <v>0</v>
      </c>
      <c r="H454" s="43">
        <f>+F454-(F454*G454)</f>
        <v>1.06</v>
      </c>
      <c r="I454" s="43">
        <f>+F454*E454</f>
        <v>0</v>
      </c>
      <c r="J454" s="44">
        <f>+E454*H454</f>
        <v>0</v>
      </c>
      <c r="K454" s="45">
        <v>0.16</v>
      </c>
      <c r="L454" s="24">
        <f t="shared" si="51"/>
        <v>0</v>
      </c>
    </row>
    <row r="455" spans="1:12" ht="12.75">
      <c r="A455" s="47"/>
      <c r="B455" s="299"/>
      <c r="C455" s="299"/>
      <c r="D455" s="48"/>
      <c r="E455" s="35"/>
      <c r="F455" s="49"/>
      <c r="G455" s="49"/>
      <c r="H455" s="32"/>
      <c r="I455" s="32"/>
      <c r="J455" s="33"/>
      <c r="K455" s="29"/>
      <c r="L455" s="24">
        <f t="shared" si="51"/>
        <v>0</v>
      </c>
    </row>
    <row r="456" spans="1:12" ht="12.75">
      <c r="A456" s="38">
        <v>4484281</v>
      </c>
      <c r="B456" s="297" t="s">
        <v>243</v>
      </c>
      <c r="C456" s="298"/>
      <c r="D456" s="236" t="s">
        <v>199</v>
      </c>
      <c r="E456" s="40"/>
      <c r="F456" s="41">
        <v>0.66</v>
      </c>
      <c r="G456" s="42">
        <f>+'Front Sheet'!$H$6</f>
        <v>0</v>
      </c>
      <c r="H456" s="43">
        <f>+F456-(F456*G456)</f>
        <v>0.66</v>
      </c>
      <c r="I456" s="43">
        <f>+F456*E456</f>
        <v>0</v>
      </c>
      <c r="J456" s="44">
        <f>+E456*H456</f>
        <v>0</v>
      </c>
      <c r="K456" s="45">
        <v>0.1</v>
      </c>
      <c r="L456" s="24">
        <f t="shared" si="51"/>
        <v>0</v>
      </c>
    </row>
    <row r="457" spans="1:12" ht="12.75">
      <c r="A457" s="55">
        <v>144843810</v>
      </c>
      <c r="B457" s="297" t="s">
        <v>243</v>
      </c>
      <c r="C457" s="298"/>
      <c r="D457" s="236" t="s">
        <v>242</v>
      </c>
      <c r="E457" s="40"/>
      <c r="F457" s="41">
        <v>0.8</v>
      </c>
      <c r="G457" s="42">
        <f>+'Front Sheet'!$H$6</f>
        <v>0</v>
      </c>
      <c r="H457" s="43">
        <f>+F457-(F457*G457)</f>
        <v>0.8</v>
      </c>
      <c r="I457" s="43">
        <f>+F457*E457</f>
        <v>0</v>
      </c>
      <c r="J457" s="44">
        <f>+E457*H457</f>
        <v>0</v>
      </c>
      <c r="K457" s="45">
        <v>0.11</v>
      </c>
      <c r="L457" s="24">
        <f t="shared" si="51"/>
        <v>0</v>
      </c>
    </row>
    <row r="458" spans="1:12" ht="12.75">
      <c r="A458" s="38">
        <v>4484481</v>
      </c>
      <c r="B458" s="297" t="s">
        <v>243</v>
      </c>
      <c r="C458" s="298"/>
      <c r="D458" s="236" t="s">
        <v>200</v>
      </c>
      <c r="E458" s="40"/>
      <c r="F458" s="41">
        <v>1</v>
      </c>
      <c r="G458" s="42">
        <f>+'Front Sheet'!$H$6</f>
        <v>0</v>
      </c>
      <c r="H458" s="43">
        <f>+F458-(F458*G458)</f>
        <v>1</v>
      </c>
      <c r="I458" s="43">
        <f>+F458*E458</f>
        <v>0</v>
      </c>
      <c r="J458" s="44">
        <f>+E458*H458</f>
        <v>0</v>
      </c>
      <c r="K458" s="45">
        <v>0.12</v>
      </c>
      <c r="L458" s="24">
        <f t="shared" si="51"/>
        <v>0</v>
      </c>
    </row>
    <row r="459" spans="1:12" ht="12.75">
      <c r="A459" s="38">
        <v>4484681</v>
      </c>
      <c r="B459" s="297" t="s">
        <v>243</v>
      </c>
      <c r="C459" s="298"/>
      <c r="D459" s="236" t="s">
        <v>201</v>
      </c>
      <c r="E459" s="40"/>
      <c r="F459" s="41">
        <v>1.26</v>
      </c>
      <c r="G459" s="42">
        <f>+'Front Sheet'!$H$6</f>
        <v>0</v>
      </c>
      <c r="H459" s="43">
        <f>+F459-(F459*G459)</f>
        <v>1.26</v>
      </c>
      <c r="I459" s="43">
        <f>+F459*E459</f>
        <v>0</v>
      </c>
      <c r="J459" s="44">
        <f>+E459*H459</f>
        <v>0</v>
      </c>
      <c r="K459" s="45">
        <v>0.16</v>
      </c>
      <c r="L459" s="24">
        <f t="shared" si="51"/>
        <v>0</v>
      </c>
    </row>
    <row r="460" spans="1:12" ht="12.75">
      <c r="A460" s="47"/>
      <c r="B460" s="299"/>
      <c r="C460" s="299"/>
      <c r="D460" s="48"/>
      <c r="E460" s="35"/>
      <c r="F460" s="49"/>
      <c r="G460" s="49"/>
      <c r="H460" s="32"/>
      <c r="I460" s="32"/>
      <c r="J460" s="33"/>
      <c r="K460" s="29"/>
      <c r="L460" s="24">
        <f t="shared" si="51"/>
        <v>0</v>
      </c>
    </row>
    <row r="461" spans="1:12" ht="12.75">
      <c r="A461" s="38">
        <v>4484284</v>
      </c>
      <c r="B461" s="297" t="s">
        <v>244</v>
      </c>
      <c r="C461" s="298"/>
      <c r="D461" s="236" t="s">
        <v>199</v>
      </c>
      <c r="E461" s="40"/>
      <c r="F461" s="41">
        <v>0.66</v>
      </c>
      <c r="G461" s="42">
        <f>+'Front Sheet'!$H$6</f>
        <v>0</v>
      </c>
      <c r="H461" s="43">
        <f>+F461-(F461*G461)</f>
        <v>0.66</v>
      </c>
      <c r="I461" s="43">
        <f>+F461*E461</f>
        <v>0</v>
      </c>
      <c r="J461" s="44">
        <f>+E461*H461</f>
        <v>0</v>
      </c>
      <c r="K461" s="45">
        <v>0.1</v>
      </c>
      <c r="L461" s="24">
        <f aca="true" t="shared" si="52" ref="L461:L524">E461*K461</f>
        <v>0</v>
      </c>
    </row>
    <row r="462" spans="1:12" ht="12.75">
      <c r="A462" s="55">
        <v>144843840</v>
      </c>
      <c r="B462" s="297" t="s">
        <v>244</v>
      </c>
      <c r="C462" s="298"/>
      <c r="D462" s="236" t="s">
        <v>242</v>
      </c>
      <c r="E462" s="40"/>
      <c r="F462" s="41">
        <v>0.8</v>
      </c>
      <c r="G462" s="42">
        <f>+'Front Sheet'!$H$6</f>
        <v>0</v>
      </c>
      <c r="H462" s="43">
        <f>+F462-(F462*G462)</f>
        <v>0.8</v>
      </c>
      <c r="I462" s="43">
        <f>+F462*E462</f>
        <v>0</v>
      </c>
      <c r="J462" s="44">
        <f>+E462*H462</f>
        <v>0</v>
      </c>
      <c r="K462" s="45">
        <v>0.11</v>
      </c>
      <c r="L462" s="24">
        <f t="shared" si="52"/>
        <v>0</v>
      </c>
    </row>
    <row r="463" spans="1:12" ht="12.75">
      <c r="A463" s="38">
        <v>4484484</v>
      </c>
      <c r="B463" s="297" t="s">
        <v>244</v>
      </c>
      <c r="C463" s="298"/>
      <c r="D463" s="236" t="s">
        <v>200</v>
      </c>
      <c r="E463" s="40"/>
      <c r="F463" s="41">
        <v>1</v>
      </c>
      <c r="G463" s="42">
        <f>+'Front Sheet'!$H$6</f>
        <v>0</v>
      </c>
      <c r="H463" s="43">
        <f>+F463-(F463*G463)</f>
        <v>1</v>
      </c>
      <c r="I463" s="43">
        <f>+F463*E463</f>
        <v>0</v>
      </c>
      <c r="J463" s="44">
        <f>+E463*H463</f>
        <v>0</v>
      </c>
      <c r="K463" s="45">
        <v>0.12</v>
      </c>
      <c r="L463" s="24">
        <f t="shared" si="52"/>
        <v>0</v>
      </c>
    </row>
    <row r="464" spans="1:12" ht="12.75">
      <c r="A464" s="38">
        <v>4484684</v>
      </c>
      <c r="B464" s="297" t="s">
        <v>244</v>
      </c>
      <c r="C464" s="298"/>
      <c r="D464" s="236" t="s">
        <v>201</v>
      </c>
      <c r="E464" s="40"/>
      <c r="F464" s="41">
        <v>1.26</v>
      </c>
      <c r="G464" s="42">
        <f>+'Front Sheet'!$H$6</f>
        <v>0</v>
      </c>
      <c r="H464" s="43">
        <f>+F464-(F464*G464)</f>
        <v>1.26</v>
      </c>
      <c r="I464" s="43">
        <f>+F464*E464</f>
        <v>0</v>
      </c>
      <c r="J464" s="44">
        <f>+E464*H464</f>
        <v>0</v>
      </c>
      <c r="K464" s="45">
        <v>0.16</v>
      </c>
      <c r="L464" s="24">
        <f t="shared" si="52"/>
        <v>0</v>
      </c>
    </row>
    <row r="465" spans="1:12" ht="12.75">
      <c r="A465" s="61"/>
      <c r="B465" s="305"/>
      <c r="C465" s="305"/>
      <c r="D465" s="225"/>
      <c r="E465" s="31"/>
      <c r="F465" s="49"/>
      <c r="G465" s="49"/>
      <c r="H465" s="32"/>
      <c r="I465" s="32"/>
      <c r="J465" s="33"/>
      <c r="K465" s="29"/>
      <c r="L465" s="24">
        <f t="shared" si="52"/>
        <v>0</v>
      </c>
    </row>
    <row r="466" spans="1:12" ht="12.75">
      <c r="A466" s="55">
        <v>144842116</v>
      </c>
      <c r="B466" s="297" t="s">
        <v>245</v>
      </c>
      <c r="C466" s="298"/>
      <c r="D466" s="236" t="s">
        <v>199</v>
      </c>
      <c r="E466" s="40"/>
      <c r="F466" s="41">
        <v>0.66</v>
      </c>
      <c r="G466" s="42">
        <f>+'Front Sheet'!$H$6</f>
        <v>0</v>
      </c>
      <c r="H466" s="43">
        <f>+F466-(F466*G466)</f>
        <v>0.66</v>
      </c>
      <c r="I466" s="43">
        <f>+F466*E466</f>
        <v>0</v>
      </c>
      <c r="J466" s="44">
        <f>+E466*H466</f>
        <v>0</v>
      </c>
      <c r="K466" s="45">
        <v>0.1</v>
      </c>
      <c r="L466" s="24">
        <f t="shared" si="52"/>
        <v>0</v>
      </c>
    </row>
    <row r="467" spans="1:12" ht="12.75">
      <c r="A467" s="55">
        <v>144843116</v>
      </c>
      <c r="B467" s="297" t="s">
        <v>245</v>
      </c>
      <c r="C467" s="298"/>
      <c r="D467" s="236" t="s">
        <v>242</v>
      </c>
      <c r="E467" s="40"/>
      <c r="F467" s="41">
        <v>0.8</v>
      </c>
      <c r="G467" s="42">
        <f>+'Front Sheet'!$H$6</f>
        <v>0</v>
      </c>
      <c r="H467" s="43">
        <f>+F467-(F467*G467)</f>
        <v>0.8</v>
      </c>
      <c r="I467" s="43">
        <f>+F467*E467</f>
        <v>0</v>
      </c>
      <c r="J467" s="44">
        <f>+E467*H467</f>
        <v>0</v>
      </c>
      <c r="K467" s="45">
        <v>0.11</v>
      </c>
      <c r="L467" s="24">
        <f t="shared" si="52"/>
        <v>0</v>
      </c>
    </row>
    <row r="468" spans="1:12" ht="12.75">
      <c r="A468" s="55">
        <v>144844116</v>
      </c>
      <c r="B468" s="297" t="s">
        <v>245</v>
      </c>
      <c r="C468" s="298"/>
      <c r="D468" s="236" t="s">
        <v>200</v>
      </c>
      <c r="E468" s="40"/>
      <c r="F468" s="41">
        <v>1</v>
      </c>
      <c r="G468" s="42">
        <f>+'Front Sheet'!$H$6</f>
        <v>0</v>
      </c>
      <c r="H468" s="43">
        <f>+F468-(F468*G468)</f>
        <v>1</v>
      </c>
      <c r="I468" s="43">
        <f>+F468*E468</f>
        <v>0</v>
      </c>
      <c r="J468" s="44">
        <f>+E468*H468</f>
        <v>0</v>
      </c>
      <c r="K468" s="45">
        <v>0.12</v>
      </c>
      <c r="L468" s="24">
        <f t="shared" si="52"/>
        <v>0</v>
      </c>
    </row>
    <row r="469" spans="1:12" ht="12.75">
      <c r="A469" s="55">
        <v>144846116</v>
      </c>
      <c r="B469" s="297" t="s">
        <v>245</v>
      </c>
      <c r="C469" s="298"/>
      <c r="D469" s="236" t="s">
        <v>201</v>
      </c>
      <c r="E469" s="40"/>
      <c r="F469" s="41">
        <v>1.26</v>
      </c>
      <c r="G469" s="42">
        <f>+'Front Sheet'!$H$6</f>
        <v>0</v>
      </c>
      <c r="H469" s="43">
        <f>+F469-(F469*G469)</f>
        <v>1.26</v>
      </c>
      <c r="I469" s="43">
        <f>+F469*E469</f>
        <v>0</v>
      </c>
      <c r="J469" s="44">
        <f>+E469*H469</f>
        <v>0</v>
      </c>
      <c r="K469" s="45">
        <v>0.16</v>
      </c>
      <c r="L469" s="24">
        <f t="shared" si="52"/>
        <v>0</v>
      </c>
    </row>
    <row r="470" spans="1:12" ht="12.75">
      <c r="A470" s="61"/>
      <c r="B470" s="305"/>
      <c r="C470" s="305"/>
      <c r="D470" s="225"/>
      <c r="E470" s="31"/>
      <c r="F470" s="49"/>
      <c r="G470" s="49"/>
      <c r="H470" s="32"/>
      <c r="I470" s="32"/>
      <c r="J470" s="33"/>
      <c r="K470" s="29"/>
      <c r="L470" s="24">
        <f t="shared" si="52"/>
        <v>0</v>
      </c>
    </row>
    <row r="471" spans="1:12" ht="12.75">
      <c r="A471" s="38">
        <v>4484288</v>
      </c>
      <c r="B471" s="297" t="s">
        <v>246</v>
      </c>
      <c r="C471" s="298"/>
      <c r="D471" s="236" t="s">
        <v>199</v>
      </c>
      <c r="E471" s="40"/>
      <c r="F471" s="41">
        <v>0.9</v>
      </c>
      <c r="G471" s="42">
        <f>+'Front Sheet'!$H$6</f>
        <v>0</v>
      </c>
      <c r="H471" s="43">
        <f>+F471-(F471*G471)</f>
        <v>0.9</v>
      </c>
      <c r="I471" s="43">
        <f>+F471*E471</f>
        <v>0</v>
      </c>
      <c r="J471" s="44">
        <f>+E471*H471</f>
        <v>0</v>
      </c>
      <c r="K471" s="45">
        <v>0.1</v>
      </c>
      <c r="L471" s="24">
        <f t="shared" si="52"/>
        <v>0</v>
      </c>
    </row>
    <row r="472" spans="1:12" ht="12.75">
      <c r="A472" s="55">
        <v>144843880</v>
      </c>
      <c r="B472" s="297" t="s">
        <v>246</v>
      </c>
      <c r="C472" s="298"/>
      <c r="D472" s="236" t="s">
        <v>242</v>
      </c>
      <c r="E472" s="40"/>
      <c r="F472" s="41">
        <v>1.2</v>
      </c>
      <c r="G472" s="42">
        <f>+'Front Sheet'!$H$6</f>
        <v>0</v>
      </c>
      <c r="H472" s="43">
        <f>+F472-(F472*G472)</f>
        <v>1.2</v>
      </c>
      <c r="I472" s="43">
        <f>+F472*E472</f>
        <v>0</v>
      </c>
      <c r="J472" s="44">
        <f>+E472*H472</f>
        <v>0</v>
      </c>
      <c r="K472" s="45">
        <v>0.11</v>
      </c>
      <c r="L472" s="24">
        <f t="shared" si="52"/>
        <v>0</v>
      </c>
    </row>
    <row r="473" spans="1:12" ht="12.75">
      <c r="A473" s="38">
        <v>4484488</v>
      </c>
      <c r="B473" s="297" t="s">
        <v>246</v>
      </c>
      <c r="C473" s="298"/>
      <c r="D473" s="236" t="s">
        <v>200</v>
      </c>
      <c r="E473" s="40"/>
      <c r="F473" s="41">
        <v>1.2</v>
      </c>
      <c r="G473" s="42">
        <f>+'Front Sheet'!$H$6</f>
        <v>0</v>
      </c>
      <c r="H473" s="43">
        <f>+F473-(F473*G473)</f>
        <v>1.2</v>
      </c>
      <c r="I473" s="43">
        <f>+F473*E473</f>
        <v>0</v>
      </c>
      <c r="J473" s="44">
        <f>+E473*H473</f>
        <v>0</v>
      </c>
      <c r="K473" s="45">
        <v>0.12</v>
      </c>
      <c r="L473" s="24">
        <f t="shared" si="52"/>
        <v>0</v>
      </c>
    </row>
    <row r="474" spans="1:12" ht="12.75">
      <c r="A474" s="38">
        <v>4484688</v>
      </c>
      <c r="B474" s="297" t="s">
        <v>246</v>
      </c>
      <c r="C474" s="298"/>
      <c r="D474" s="236" t="s">
        <v>201</v>
      </c>
      <c r="E474" s="40"/>
      <c r="F474" s="41">
        <v>1.5</v>
      </c>
      <c r="G474" s="42">
        <f>+'Front Sheet'!$H$6</f>
        <v>0</v>
      </c>
      <c r="H474" s="43">
        <f>+F474-(F474*G474)</f>
        <v>1.5</v>
      </c>
      <c r="I474" s="43">
        <f>+F474*E474</f>
        <v>0</v>
      </c>
      <c r="J474" s="44">
        <f>+E474*H474</f>
        <v>0</v>
      </c>
      <c r="K474" s="45">
        <v>0.16</v>
      </c>
      <c r="L474" s="24">
        <f t="shared" si="52"/>
        <v>0</v>
      </c>
    </row>
    <row r="475" spans="1:12" ht="12.75">
      <c r="A475" s="61"/>
      <c r="B475" s="305"/>
      <c r="C475" s="305"/>
      <c r="D475" s="225"/>
      <c r="E475" s="31"/>
      <c r="F475" s="49"/>
      <c r="G475" s="49"/>
      <c r="H475" s="32"/>
      <c r="I475" s="32"/>
      <c r="J475" s="33"/>
      <c r="K475" s="29"/>
      <c r="L475" s="24">
        <f t="shared" si="52"/>
        <v>0</v>
      </c>
    </row>
    <row r="476" spans="1:12" ht="12.75">
      <c r="A476" s="55">
        <v>144842440</v>
      </c>
      <c r="B476" s="297" t="s">
        <v>247</v>
      </c>
      <c r="C476" s="298"/>
      <c r="D476" s="236" t="s">
        <v>199</v>
      </c>
      <c r="E476" s="40"/>
      <c r="F476" s="41">
        <v>0.66</v>
      </c>
      <c r="G476" s="42">
        <f>+'Front Sheet'!$H$6</f>
        <v>0</v>
      </c>
      <c r="H476" s="43">
        <f>+F476-(F476*G476)</f>
        <v>0.66</v>
      </c>
      <c r="I476" s="43">
        <f>+F476*E476</f>
        <v>0</v>
      </c>
      <c r="J476" s="44">
        <f>+E476*H476</f>
        <v>0</v>
      </c>
      <c r="K476" s="45">
        <v>0.1</v>
      </c>
      <c r="L476" s="24">
        <f t="shared" si="52"/>
        <v>0</v>
      </c>
    </row>
    <row r="477" spans="1:12" ht="12.75">
      <c r="A477" s="55">
        <v>144843440</v>
      </c>
      <c r="B477" s="297" t="s">
        <v>247</v>
      </c>
      <c r="C477" s="298"/>
      <c r="D477" s="236" t="s">
        <v>242</v>
      </c>
      <c r="E477" s="40"/>
      <c r="F477" s="41">
        <v>0.8</v>
      </c>
      <c r="G477" s="42">
        <f>+'Front Sheet'!$H$6</f>
        <v>0</v>
      </c>
      <c r="H477" s="43">
        <f>+F477-(F477*G477)</f>
        <v>0.8</v>
      </c>
      <c r="I477" s="43">
        <f>+F477*E477</f>
        <v>0</v>
      </c>
      <c r="J477" s="44">
        <f>+E477*H477</f>
        <v>0</v>
      </c>
      <c r="K477" s="45">
        <v>0.11</v>
      </c>
      <c r="L477" s="24">
        <f t="shared" si="52"/>
        <v>0</v>
      </c>
    </row>
    <row r="478" spans="1:12" ht="12.75">
      <c r="A478" s="55">
        <v>144844440</v>
      </c>
      <c r="B478" s="297" t="s">
        <v>247</v>
      </c>
      <c r="C478" s="298"/>
      <c r="D478" s="236" t="s">
        <v>200</v>
      </c>
      <c r="E478" s="40"/>
      <c r="F478" s="41">
        <v>1</v>
      </c>
      <c r="G478" s="42">
        <f>+'Front Sheet'!$H$6</f>
        <v>0</v>
      </c>
      <c r="H478" s="43">
        <f>+F478-(F478*G478)</f>
        <v>1</v>
      </c>
      <c r="I478" s="43">
        <f>+F478*E478</f>
        <v>0</v>
      </c>
      <c r="J478" s="44">
        <f>+E478*H478</f>
        <v>0</v>
      </c>
      <c r="K478" s="45">
        <v>0.12</v>
      </c>
      <c r="L478" s="24">
        <f t="shared" si="52"/>
        <v>0</v>
      </c>
    </row>
    <row r="479" spans="1:12" ht="12.75">
      <c r="A479" s="55">
        <v>144846440</v>
      </c>
      <c r="B479" s="297" t="s">
        <v>247</v>
      </c>
      <c r="C479" s="298"/>
      <c r="D479" s="236" t="s">
        <v>201</v>
      </c>
      <c r="E479" s="40"/>
      <c r="F479" s="41">
        <v>1.26</v>
      </c>
      <c r="G479" s="42">
        <f>+'Front Sheet'!$H$6</f>
        <v>0</v>
      </c>
      <c r="H479" s="43">
        <f>+F479-(F479*G479)</f>
        <v>1.26</v>
      </c>
      <c r="I479" s="43">
        <f>+F479*E479</f>
        <v>0</v>
      </c>
      <c r="J479" s="44">
        <f>+E479*H479</f>
        <v>0</v>
      </c>
      <c r="K479" s="45">
        <v>0.16</v>
      </c>
      <c r="L479" s="24">
        <f t="shared" si="52"/>
        <v>0</v>
      </c>
    </row>
    <row r="480" spans="1:12" ht="12.75">
      <c r="A480" s="61"/>
      <c r="B480" s="305"/>
      <c r="C480" s="305"/>
      <c r="D480" s="225"/>
      <c r="E480" s="31"/>
      <c r="F480" s="84"/>
      <c r="G480" s="84"/>
      <c r="H480" s="32"/>
      <c r="I480" s="32"/>
      <c r="J480" s="33"/>
      <c r="K480" s="29"/>
      <c r="L480" s="24">
        <f t="shared" si="52"/>
        <v>0</v>
      </c>
    </row>
    <row r="481" spans="1:12" ht="12.75">
      <c r="A481" s="176" t="s">
        <v>248</v>
      </c>
      <c r="B481" s="177"/>
      <c r="C481" s="177"/>
      <c r="D481" s="177"/>
      <c r="E481" s="177"/>
      <c r="F481" s="183"/>
      <c r="G481" s="183"/>
      <c r="H481" s="180"/>
      <c r="I481" s="180"/>
      <c r="J481" s="184"/>
      <c r="K481" s="29"/>
      <c r="L481" s="24">
        <f t="shared" si="52"/>
        <v>0</v>
      </c>
    </row>
    <row r="482" spans="1:12" ht="12.75">
      <c r="A482" s="47"/>
      <c r="B482" s="305"/>
      <c r="C482" s="305"/>
      <c r="D482" s="48"/>
      <c r="E482" s="35"/>
      <c r="F482" s="84"/>
      <c r="G482" s="84"/>
      <c r="H482" s="32"/>
      <c r="I482" s="32"/>
      <c r="J482" s="33"/>
      <c r="K482" s="29"/>
      <c r="L482" s="24">
        <f t="shared" si="52"/>
        <v>0</v>
      </c>
    </row>
    <row r="483" spans="1:12" ht="12.75">
      <c r="A483" s="55">
        <v>121988020</v>
      </c>
      <c r="B483" s="297" t="s">
        <v>249</v>
      </c>
      <c r="C483" s="298"/>
      <c r="D483" s="236" t="s">
        <v>199</v>
      </c>
      <c r="E483" s="40"/>
      <c r="F483" s="41">
        <v>24.1</v>
      </c>
      <c r="G483" s="42">
        <f>+'Front Sheet'!$F$7</f>
        <v>0</v>
      </c>
      <c r="H483" s="43">
        <f>+F483-(F483*G483)</f>
        <v>24.1</v>
      </c>
      <c r="I483" s="43">
        <f>+F483*E483</f>
        <v>0</v>
      </c>
      <c r="J483" s="44">
        <f>+E483*H483</f>
        <v>0</v>
      </c>
      <c r="K483" s="45">
        <v>0.1</v>
      </c>
      <c r="L483" s="24">
        <f t="shared" si="52"/>
        <v>0</v>
      </c>
    </row>
    <row r="484" spans="1:12" ht="12.75">
      <c r="A484" s="55">
        <v>121989020</v>
      </c>
      <c r="B484" s="297" t="s">
        <v>249</v>
      </c>
      <c r="C484" s="298"/>
      <c r="D484" s="236" t="s">
        <v>200</v>
      </c>
      <c r="E484" s="40"/>
      <c r="F484" s="41">
        <v>23.52</v>
      </c>
      <c r="G484" s="42">
        <f>+'Front Sheet'!$F$7</f>
        <v>0</v>
      </c>
      <c r="H484" s="43">
        <f>+F484-(F484*G484)</f>
        <v>23.52</v>
      </c>
      <c r="I484" s="43">
        <f>+F484*E484</f>
        <v>0</v>
      </c>
      <c r="J484" s="44">
        <f>+E484*H484</f>
        <v>0</v>
      </c>
      <c r="K484" s="45">
        <v>0.12</v>
      </c>
      <c r="L484" s="24">
        <f t="shared" si="52"/>
        <v>0</v>
      </c>
    </row>
    <row r="485" spans="1:12" ht="12.75">
      <c r="A485" s="55">
        <v>121990020</v>
      </c>
      <c r="B485" s="297" t="s">
        <v>249</v>
      </c>
      <c r="C485" s="298"/>
      <c r="D485" s="236" t="s">
        <v>201</v>
      </c>
      <c r="E485" s="40"/>
      <c r="F485" s="41">
        <v>26.36</v>
      </c>
      <c r="G485" s="42">
        <f>+'Front Sheet'!$F$7</f>
        <v>0</v>
      </c>
      <c r="H485" s="43">
        <f>+F485-(F485*G485)</f>
        <v>26.36</v>
      </c>
      <c r="I485" s="43">
        <f>+F485*E485</f>
        <v>0</v>
      </c>
      <c r="J485" s="44">
        <f>+E485*H485</f>
        <v>0</v>
      </c>
      <c r="K485" s="45">
        <v>0.16</v>
      </c>
      <c r="L485" s="24">
        <f t="shared" si="52"/>
        <v>0</v>
      </c>
    </row>
    <row r="486" spans="1:12" ht="12.75">
      <c r="A486" s="61"/>
      <c r="B486" s="305"/>
      <c r="C486" s="305"/>
      <c r="D486" s="225"/>
      <c r="E486" s="31"/>
      <c r="F486" s="49"/>
      <c r="G486" s="49"/>
      <c r="H486" s="32"/>
      <c r="I486" s="32"/>
      <c r="J486" s="33"/>
      <c r="K486" s="29"/>
      <c r="L486" s="24">
        <f t="shared" si="52"/>
        <v>0</v>
      </c>
    </row>
    <row r="487" spans="1:12" ht="12.75">
      <c r="A487" s="176" t="s">
        <v>250</v>
      </c>
      <c r="B487" s="177"/>
      <c r="C487" s="177"/>
      <c r="D487" s="177"/>
      <c r="E487" s="177"/>
      <c r="F487" s="183"/>
      <c r="G487" s="183"/>
      <c r="H487" s="180"/>
      <c r="I487" s="180"/>
      <c r="J487" s="184"/>
      <c r="K487" s="29"/>
      <c r="L487" s="24">
        <f t="shared" si="52"/>
        <v>0</v>
      </c>
    </row>
    <row r="488" spans="1:12" ht="12.75">
      <c r="A488" s="47"/>
      <c r="B488" s="305"/>
      <c r="C488" s="305"/>
      <c r="D488" s="48"/>
      <c r="E488" s="35"/>
      <c r="F488" s="49"/>
      <c r="G488" s="49"/>
      <c r="H488" s="32"/>
      <c r="I488" s="32"/>
      <c r="J488" s="33"/>
      <c r="K488" s="29"/>
      <c r="L488" s="24">
        <f t="shared" si="52"/>
        <v>0</v>
      </c>
    </row>
    <row r="489" spans="1:12" ht="12.75">
      <c r="A489" s="55">
        <v>136602370</v>
      </c>
      <c r="B489" s="297" t="s">
        <v>251</v>
      </c>
      <c r="C489" s="298"/>
      <c r="D489" s="236" t="s">
        <v>252</v>
      </c>
      <c r="E489" s="40"/>
      <c r="F489" s="41">
        <v>0.04</v>
      </c>
      <c r="G489" s="42">
        <f>+'Front Sheet'!$H$6</f>
        <v>0</v>
      </c>
      <c r="H489" s="43">
        <f>+F489-(F489*G489)</f>
        <v>0.04</v>
      </c>
      <c r="I489" s="43">
        <f>+F489*E489</f>
        <v>0</v>
      </c>
      <c r="J489" s="44">
        <f>+E489*H489</f>
        <v>0</v>
      </c>
      <c r="K489" s="45">
        <v>0.025</v>
      </c>
      <c r="L489" s="24">
        <f t="shared" si="52"/>
        <v>0</v>
      </c>
    </row>
    <row r="490" spans="1:12" ht="12.75">
      <c r="A490" s="47"/>
      <c r="B490" s="305"/>
      <c r="C490" s="305"/>
      <c r="D490" s="48"/>
      <c r="E490" s="35"/>
      <c r="F490" s="49"/>
      <c r="G490" s="49"/>
      <c r="H490" s="32"/>
      <c r="I490" s="32"/>
      <c r="J490" s="33"/>
      <c r="K490" s="29"/>
      <c r="L490" s="24">
        <f t="shared" si="52"/>
        <v>0</v>
      </c>
    </row>
    <row r="491" spans="1:12" ht="12.75">
      <c r="A491" s="55">
        <v>136580370</v>
      </c>
      <c r="B491" s="297" t="s">
        <v>251</v>
      </c>
      <c r="C491" s="298"/>
      <c r="D491" s="236" t="s">
        <v>253</v>
      </c>
      <c r="E491" s="40"/>
      <c r="F491" s="41">
        <v>0.16</v>
      </c>
      <c r="G491" s="42">
        <f>+'Front Sheet'!$H$6</f>
        <v>0</v>
      </c>
      <c r="H491" s="43">
        <f>+F491-(F491*G491)</f>
        <v>0.16</v>
      </c>
      <c r="I491" s="43">
        <f>+F491*E491</f>
        <v>0</v>
      </c>
      <c r="J491" s="44">
        <f>+E491*H491</f>
        <v>0</v>
      </c>
      <c r="K491" s="45">
        <v>0.025</v>
      </c>
      <c r="L491" s="24">
        <f t="shared" si="52"/>
        <v>0</v>
      </c>
    </row>
    <row r="492" spans="1:12" ht="12.75">
      <c r="A492" s="55">
        <v>136582370</v>
      </c>
      <c r="B492" s="297" t="s">
        <v>251</v>
      </c>
      <c r="C492" s="298"/>
      <c r="D492" s="236" t="s">
        <v>254</v>
      </c>
      <c r="E492" s="40"/>
      <c r="F492" s="41">
        <v>0.18</v>
      </c>
      <c r="G492" s="42">
        <f>+'Front Sheet'!$H$6</f>
        <v>0</v>
      </c>
      <c r="H492" s="43">
        <f>+F492-(F492*G492)</f>
        <v>0.18</v>
      </c>
      <c r="I492" s="43">
        <f>+F492*E492</f>
        <v>0</v>
      </c>
      <c r="J492" s="44">
        <f>+E492*H492</f>
        <v>0</v>
      </c>
      <c r="K492" s="45">
        <v>0.025</v>
      </c>
      <c r="L492" s="24">
        <f t="shared" si="52"/>
        <v>0</v>
      </c>
    </row>
    <row r="493" spans="1:12" ht="12.75">
      <c r="A493" s="55">
        <v>136584370</v>
      </c>
      <c r="B493" s="297" t="s">
        <v>251</v>
      </c>
      <c r="C493" s="298"/>
      <c r="D493" s="236" t="s">
        <v>255</v>
      </c>
      <c r="E493" s="40"/>
      <c r="F493" s="41">
        <v>0.26</v>
      </c>
      <c r="G493" s="42">
        <f>+'Front Sheet'!$H$6</f>
        <v>0</v>
      </c>
      <c r="H493" s="43">
        <f>+F493-(F493*G493)</f>
        <v>0.26</v>
      </c>
      <c r="I493" s="43">
        <f>+F493*E493</f>
        <v>0</v>
      </c>
      <c r="J493" s="44">
        <f>+E493*H493</f>
        <v>0</v>
      </c>
      <c r="K493" s="45">
        <v>0.025</v>
      </c>
      <c r="L493" s="24">
        <f t="shared" si="52"/>
        <v>0</v>
      </c>
    </row>
    <row r="494" spans="1:12" ht="12.75">
      <c r="A494" s="55">
        <v>136586370</v>
      </c>
      <c r="B494" s="297" t="s">
        <v>251</v>
      </c>
      <c r="C494" s="298"/>
      <c r="D494" s="236" t="s">
        <v>256</v>
      </c>
      <c r="E494" s="40"/>
      <c r="F494" s="41">
        <v>0.26</v>
      </c>
      <c r="G494" s="42">
        <f>+'Front Sheet'!$H$6</f>
        <v>0</v>
      </c>
      <c r="H494" s="43">
        <f>+F494-(F494*G494)</f>
        <v>0.26</v>
      </c>
      <c r="I494" s="43">
        <f>+F494*E494</f>
        <v>0</v>
      </c>
      <c r="J494" s="44">
        <f>+E494*H494</f>
        <v>0</v>
      </c>
      <c r="K494" s="45">
        <v>0.025</v>
      </c>
      <c r="L494" s="24">
        <f t="shared" si="52"/>
        <v>0</v>
      </c>
    </row>
    <row r="495" spans="1:12" ht="12.75">
      <c r="A495" s="55">
        <v>136588370</v>
      </c>
      <c r="B495" s="297" t="s">
        <v>251</v>
      </c>
      <c r="C495" s="298"/>
      <c r="D495" s="236" t="s">
        <v>257</v>
      </c>
      <c r="E495" s="40"/>
      <c r="F495" s="41">
        <v>0.26</v>
      </c>
      <c r="G495" s="42">
        <f>+'Front Sheet'!$H$6</f>
        <v>0</v>
      </c>
      <c r="H495" s="43">
        <f>+F495-(F495*G495)</f>
        <v>0.26</v>
      </c>
      <c r="I495" s="43">
        <f>+F495*E495</f>
        <v>0</v>
      </c>
      <c r="J495" s="44">
        <f>+E495*H495</f>
        <v>0</v>
      </c>
      <c r="K495" s="45">
        <v>0.025</v>
      </c>
      <c r="L495" s="24">
        <f t="shared" si="52"/>
        <v>0</v>
      </c>
    </row>
    <row r="496" spans="1:12" ht="12.75">
      <c r="A496" s="47"/>
      <c r="B496" s="299"/>
      <c r="C496" s="299"/>
      <c r="D496" s="48"/>
      <c r="E496" s="35"/>
      <c r="F496" s="49"/>
      <c r="G496" s="49"/>
      <c r="H496" s="32"/>
      <c r="I496" s="32"/>
      <c r="J496" s="33"/>
      <c r="K496" s="29"/>
      <c r="L496" s="24">
        <f t="shared" si="52"/>
        <v>0</v>
      </c>
    </row>
    <row r="497" spans="1:12" ht="12.75">
      <c r="A497" s="55">
        <v>136211370</v>
      </c>
      <c r="B497" s="297" t="s">
        <v>258</v>
      </c>
      <c r="C497" s="298"/>
      <c r="D497" s="236" t="s">
        <v>259</v>
      </c>
      <c r="E497" s="40"/>
      <c r="F497" s="41">
        <v>0.7</v>
      </c>
      <c r="G497" s="42">
        <f>+'Front Sheet'!$H$6</f>
        <v>0</v>
      </c>
      <c r="H497" s="43">
        <f>+F497-(F497*G497)</f>
        <v>0.7</v>
      </c>
      <c r="I497" s="43">
        <f>+F497*E497</f>
        <v>0</v>
      </c>
      <c r="J497" s="44">
        <f>+E497*H497</f>
        <v>0</v>
      </c>
      <c r="K497" s="45">
        <v>0.025</v>
      </c>
      <c r="L497" s="24">
        <f t="shared" si="52"/>
        <v>0</v>
      </c>
    </row>
    <row r="498" spans="1:12" ht="12.75">
      <c r="A498" s="55">
        <v>136210370</v>
      </c>
      <c r="B498" s="297" t="s">
        <v>258</v>
      </c>
      <c r="C498" s="298"/>
      <c r="D498" s="236" t="s">
        <v>260</v>
      </c>
      <c r="E498" s="40"/>
      <c r="F498" s="41">
        <v>0.72</v>
      </c>
      <c r="G498" s="42">
        <f>+'Front Sheet'!$H$6</f>
        <v>0</v>
      </c>
      <c r="H498" s="43">
        <f>+F498-(F498*G498)</f>
        <v>0.72</v>
      </c>
      <c r="I498" s="43">
        <f>+F498*E498</f>
        <v>0</v>
      </c>
      <c r="J498" s="44">
        <f>+E498*H498</f>
        <v>0</v>
      </c>
      <c r="K498" s="45">
        <v>0.025</v>
      </c>
      <c r="L498" s="24">
        <f t="shared" si="52"/>
        <v>0</v>
      </c>
    </row>
    <row r="499" spans="1:12" ht="12.75">
      <c r="A499" s="55">
        <v>136212370</v>
      </c>
      <c r="B499" s="297" t="s">
        <v>258</v>
      </c>
      <c r="C499" s="298"/>
      <c r="D499" s="236" t="s">
        <v>261</v>
      </c>
      <c r="E499" s="40"/>
      <c r="F499" s="41">
        <v>0.84</v>
      </c>
      <c r="G499" s="42">
        <f>+'Front Sheet'!$H$6</f>
        <v>0</v>
      </c>
      <c r="H499" s="43">
        <f>+F499-(F499*G499)</f>
        <v>0.84</v>
      </c>
      <c r="I499" s="43">
        <f>+F499*E499</f>
        <v>0</v>
      </c>
      <c r="J499" s="44">
        <f>+E499*H499</f>
        <v>0</v>
      </c>
      <c r="K499" s="45">
        <v>0.025</v>
      </c>
      <c r="L499" s="24">
        <f t="shared" si="52"/>
        <v>0</v>
      </c>
    </row>
    <row r="500" spans="1:12" ht="12.75">
      <c r="A500" s="55">
        <v>136214370</v>
      </c>
      <c r="B500" s="297" t="s">
        <v>258</v>
      </c>
      <c r="C500" s="298"/>
      <c r="D500" s="236" t="s">
        <v>262</v>
      </c>
      <c r="E500" s="40"/>
      <c r="F500" s="41">
        <v>1.2</v>
      </c>
      <c r="G500" s="42">
        <f>+'Front Sheet'!$H$6</f>
        <v>0</v>
      </c>
      <c r="H500" s="43">
        <f>+F500-(F500*G500)</f>
        <v>1.2</v>
      </c>
      <c r="I500" s="43">
        <f>+F500*E500</f>
        <v>0</v>
      </c>
      <c r="J500" s="44">
        <f>+E500*H500</f>
        <v>0</v>
      </c>
      <c r="K500" s="45">
        <v>0.025</v>
      </c>
      <c r="L500" s="24">
        <f t="shared" si="52"/>
        <v>0</v>
      </c>
    </row>
    <row r="501" spans="1:12" ht="12.75">
      <c r="A501" s="47"/>
      <c r="B501" s="299"/>
      <c r="C501" s="299"/>
      <c r="D501" s="48"/>
      <c r="E501" s="35"/>
      <c r="F501" s="49"/>
      <c r="G501" s="49"/>
      <c r="H501" s="32"/>
      <c r="I501" s="32"/>
      <c r="J501" s="33"/>
      <c r="K501" s="29"/>
      <c r="L501" s="24">
        <f t="shared" si="52"/>
        <v>0</v>
      </c>
    </row>
    <row r="502" spans="1:12" ht="12.75">
      <c r="A502" s="55">
        <v>136150370</v>
      </c>
      <c r="B502" s="297" t="s">
        <v>263</v>
      </c>
      <c r="C502" s="298"/>
      <c r="D502" s="236" t="s">
        <v>260</v>
      </c>
      <c r="E502" s="40"/>
      <c r="F502" s="41">
        <v>1.44</v>
      </c>
      <c r="G502" s="42">
        <f>+'Front Sheet'!$H$6</f>
        <v>0</v>
      </c>
      <c r="H502" s="43">
        <f>+F502-(F502*G502)</f>
        <v>1.44</v>
      </c>
      <c r="I502" s="43">
        <f>+F502*E502</f>
        <v>0</v>
      </c>
      <c r="J502" s="44">
        <f>+E502*H502</f>
        <v>0</v>
      </c>
      <c r="K502" s="45">
        <v>0.025</v>
      </c>
      <c r="L502" s="24">
        <f t="shared" si="52"/>
        <v>0</v>
      </c>
    </row>
    <row r="503" spans="1:12" ht="12.75">
      <c r="A503" s="55">
        <v>136152370</v>
      </c>
      <c r="B503" s="297" t="s">
        <v>263</v>
      </c>
      <c r="C503" s="298"/>
      <c r="D503" s="236" t="s">
        <v>261</v>
      </c>
      <c r="E503" s="40"/>
      <c r="F503" s="41">
        <v>1.82</v>
      </c>
      <c r="G503" s="42">
        <f>+'Front Sheet'!$H$6</f>
        <v>0</v>
      </c>
      <c r="H503" s="43">
        <f>+F503-(F503*G503)</f>
        <v>1.82</v>
      </c>
      <c r="I503" s="43">
        <f>+F503*E503</f>
        <v>0</v>
      </c>
      <c r="J503" s="44">
        <f>+E503*H503</f>
        <v>0</v>
      </c>
      <c r="K503" s="45">
        <v>0.025</v>
      </c>
      <c r="L503" s="24">
        <f t="shared" si="52"/>
        <v>0</v>
      </c>
    </row>
    <row r="504" spans="1:12" ht="12.75">
      <c r="A504" s="55">
        <v>136154370</v>
      </c>
      <c r="B504" s="297" t="s">
        <v>263</v>
      </c>
      <c r="C504" s="298"/>
      <c r="D504" s="236" t="s">
        <v>262</v>
      </c>
      <c r="E504" s="40"/>
      <c r="F504" s="41">
        <v>2.1</v>
      </c>
      <c r="G504" s="42">
        <f>+'Front Sheet'!$H$6</f>
        <v>0</v>
      </c>
      <c r="H504" s="43">
        <f>+F504-(F504*G504)</f>
        <v>2.1</v>
      </c>
      <c r="I504" s="43">
        <f>+F504*E504</f>
        <v>0</v>
      </c>
      <c r="J504" s="44">
        <f>+E504*H504</f>
        <v>0</v>
      </c>
      <c r="K504" s="45">
        <v>0.025</v>
      </c>
      <c r="L504" s="24">
        <f t="shared" si="52"/>
        <v>0</v>
      </c>
    </row>
    <row r="505" spans="1:12" ht="12.75">
      <c r="A505" s="47"/>
      <c r="B505" s="299"/>
      <c r="C505" s="299"/>
      <c r="D505" s="48"/>
      <c r="E505" s="35"/>
      <c r="F505" s="49"/>
      <c r="G505" s="49"/>
      <c r="H505" s="32"/>
      <c r="I505" s="32"/>
      <c r="J505" s="33"/>
      <c r="K505" s="29"/>
      <c r="L505" s="24">
        <f t="shared" si="52"/>
        <v>0</v>
      </c>
    </row>
    <row r="506" spans="1:12" ht="12.75">
      <c r="A506" s="55">
        <v>136180370</v>
      </c>
      <c r="B506" s="297" t="s">
        <v>264</v>
      </c>
      <c r="C506" s="298"/>
      <c r="D506" s="236" t="s">
        <v>265</v>
      </c>
      <c r="E506" s="40"/>
      <c r="F506" s="41">
        <v>2</v>
      </c>
      <c r="G506" s="42">
        <f>+'Front Sheet'!$H$6</f>
        <v>0</v>
      </c>
      <c r="H506" s="43">
        <f>+F506-(F506*G506)</f>
        <v>2</v>
      </c>
      <c r="I506" s="43">
        <f>+F506*E506</f>
        <v>0</v>
      </c>
      <c r="J506" s="44">
        <f>+E506*H506</f>
        <v>0</v>
      </c>
      <c r="K506" s="45">
        <v>0.025</v>
      </c>
      <c r="L506" s="24">
        <f t="shared" si="52"/>
        <v>0</v>
      </c>
    </row>
    <row r="507" spans="1:12" ht="12.75">
      <c r="A507" s="55">
        <v>136182370</v>
      </c>
      <c r="B507" s="297" t="s">
        <v>264</v>
      </c>
      <c r="C507" s="298"/>
      <c r="D507" s="236" t="s">
        <v>266</v>
      </c>
      <c r="E507" s="40"/>
      <c r="F507" s="41">
        <v>2.1</v>
      </c>
      <c r="G507" s="42">
        <f>+'Front Sheet'!$H$6</f>
        <v>0</v>
      </c>
      <c r="H507" s="43">
        <f>+F507-(F507*G507)</f>
        <v>2.1</v>
      </c>
      <c r="I507" s="43">
        <f>+F507*E507</f>
        <v>0</v>
      </c>
      <c r="J507" s="44">
        <f>+E507*H507</f>
        <v>0</v>
      </c>
      <c r="K507" s="45">
        <v>0.025</v>
      </c>
      <c r="L507" s="24">
        <f t="shared" si="52"/>
        <v>0</v>
      </c>
    </row>
    <row r="508" spans="1:12" ht="12.75">
      <c r="A508" s="55">
        <v>136184370</v>
      </c>
      <c r="B508" s="297" t="s">
        <v>264</v>
      </c>
      <c r="C508" s="298"/>
      <c r="D508" s="236" t="s">
        <v>267</v>
      </c>
      <c r="E508" s="40"/>
      <c r="F508" s="41">
        <v>2.2</v>
      </c>
      <c r="G508" s="42">
        <f>+'Front Sheet'!$H$6</f>
        <v>0</v>
      </c>
      <c r="H508" s="43">
        <f>+F508-(F508*G508)</f>
        <v>2.2</v>
      </c>
      <c r="I508" s="43">
        <f>+F508*E508</f>
        <v>0</v>
      </c>
      <c r="J508" s="44">
        <f>+E508*H508</f>
        <v>0</v>
      </c>
      <c r="K508" s="45">
        <v>0.025</v>
      </c>
      <c r="L508" s="24">
        <f t="shared" si="52"/>
        <v>0</v>
      </c>
    </row>
    <row r="509" spans="1:12" ht="12.75">
      <c r="A509" s="47"/>
      <c r="B509" s="299"/>
      <c r="C509" s="299"/>
      <c r="D509" s="48"/>
      <c r="E509" s="35"/>
      <c r="F509" s="49"/>
      <c r="G509" s="49"/>
      <c r="H509" s="32"/>
      <c r="I509" s="32"/>
      <c r="J509" s="33"/>
      <c r="K509" s="29"/>
      <c r="L509" s="24">
        <f t="shared" si="52"/>
        <v>0</v>
      </c>
    </row>
    <row r="510" spans="1:12" ht="12.75">
      <c r="A510" s="55">
        <v>136562370</v>
      </c>
      <c r="B510" s="297" t="s">
        <v>268</v>
      </c>
      <c r="C510" s="298"/>
      <c r="D510" s="236" t="s">
        <v>269</v>
      </c>
      <c r="E510" s="40"/>
      <c r="F510" s="41">
        <v>0.92</v>
      </c>
      <c r="G510" s="42">
        <f>+'Front Sheet'!$H$6</f>
        <v>0</v>
      </c>
      <c r="H510" s="43">
        <f>+F510-(F510*G510)</f>
        <v>0.92</v>
      </c>
      <c r="I510" s="43">
        <f>+F510*E510</f>
        <v>0</v>
      </c>
      <c r="J510" s="44">
        <f>+E510*H510</f>
        <v>0</v>
      </c>
      <c r="K510" s="45">
        <v>0.025</v>
      </c>
      <c r="L510" s="24">
        <f t="shared" si="52"/>
        <v>0</v>
      </c>
    </row>
    <row r="511" spans="1:12" ht="12.75">
      <c r="A511" s="55">
        <v>136560370</v>
      </c>
      <c r="B511" s="297" t="s">
        <v>268</v>
      </c>
      <c r="C511" s="298"/>
      <c r="D511" s="236" t="s">
        <v>270</v>
      </c>
      <c r="E511" s="40"/>
      <c r="F511" s="41">
        <v>0.96</v>
      </c>
      <c r="G511" s="42">
        <f>+'Front Sheet'!$H$6</f>
        <v>0</v>
      </c>
      <c r="H511" s="43">
        <f>+F511-(F511*G511)</f>
        <v>0.96</v>
      </c>
      <c r="I511" s="43">
        <f>+F511*E511</f>
        <v>0</v>
      </c>
      <c r="J511" s="44">
        <f>+E511*H511</f>
        <v>0</v>
      </c>
      <c r="K511" s="45">
        <v>0.025</v>
      </c>
      <c r="L511" s="24">
        <f t="shared" si="52"/>
        <v>0</v>
      </c>
    </row>
    <row r="512" spans="1:12" ht="12.75">
      <c r="A512" s="55">
        <v>136564370</v>
      </c>
      <c r="B512" s="297" t="s">
        <v>268</v>
      </c>
      <c r="C512" s="298"/>
      <c r="D512" s="236" t="s">
        <v>271</v>
      </c>
      <c r="E512" s="40"/>
      <c r="F512" s="41">
        <v>0.98</v>
      </c>
      <c r="G512" s="42">
        <f>+'Front Sheet'!$H$6</f>
        <v>0</v>
      </c>
      <c r="H512" s="43">
        <f>+F512-(F512*G512)</f>
        <v>0.98</v>
      </c>
      <c r="I512" s="43">
        <f>+F512*E512</f>
        <v>0</v>
      </c>
      <c r="J512" s="44">
        <f>+E512*H512</f>
        <v>0</v>
      </c>
      <c r="K512" s="45">
        <v>0.025</v>
      </c>
      <c r="L512" s="24">
        <f t="shared" si="52"/>
        <v>0</v>
      </c>
    </row>
    <row r="513" spans="1:12" ht="12.75">
      <c r="A513" s="55">
        <v>136563370</v>
      </c>
      <c r="B513" s="297" t="s">
        <v>268</v>
      </c>
      <c r="C513" s="298"/>
      <c r="D513" s="236" t="s">
        <v>272</v>
      </c>
      <c r="E513" s="40"/>
      <c r="F513" s="41">
        <v>1.14</v>
      </c>
      <c r="G513" s="42">
        <f>+'Front Sheet'!$H$6</f>
        <v>0</v>
      </c>
      <c r="H513" s="43">
        <f>+F513-(F513*G513)</f>
        <v>1.14</v>
      </c>
      <c r="I513" s="43">
        <f>+F513*E513</f>
        <v>0</v>
      </c>
      <c r="J513" s="44">
        <f>+E513*H513</f>
        <v>0</v>
      </c>
      <c r="K513" s="45">
        <v>0.025</v>
      </c>
      <c r="L513" s="24">
        <f t="shared" si="52"/>
        <v>0</v>
      </c>
    </row>
    <row r="514" spans="1:12" ht="12.75">
      <c r="A514" s="34"/>
      <c r="B514" s="299"/>
      <c r="C514" s="299"/>
      <c r="D514" s="35"/>
      <c r="E514" s="35"/>
      <c r="F514" s="49"/>
      <c r="G514" s="49"/>
      <c r="H514" s="32"/>
      <c r="I514" s="32"/>
      <c r="J514" s="33"/>
      <c r="K514" s="29"/>
      <c r="L514" s="24">
        <f t="shared" si="52"/>
        <v>0</v>
      </c>
    </row>
    <row r="515" spans="1:12" ht="12.75">
      <c r="A515" s="176" t="s">
        <v>273</v>
      </c>
      <c r="B515" s="177"/>
      <c r="C515" s="177"/>
      <c r="D515" s="177"/>
      <c r="E515" s="177"/>
      <c r="F515" s="183"/>
      <c r="G515" s="183"/>
      <c r="H515" s="180"/>
      <c r="I515" s="180"/>
      <c r="J515" s="184"/>
      <c r="K515" s="29"/>
      <c r="L515" s="24">
        <f t="shared" si="52"/>
        <v>0</v>
      </c>
    </row>
    <row r="516" spans="1:12" ht="12.75">
      <c r="A516" s="47"/>
      <c r="B516" s="299"/>
      <c r="C516" s="299"/>
      <c r="D516" s="48"/>
      <c r="E516" s="35"/>
      <c r="F516" s="49"/>
      <c r="G516" s="49"/>
      <c r="H516" s="32"/>
      <c r="I516" s="32"/>
      <c r="J516" s="33"/>
      <c r="K516" s="29"/>
      <c r="L516" s="24">
        <f t="shared" si="52"/>
        <v>0</v>
      </c>
    </row>
    <row r="517" spans="1:12" ht="12.75">
      <c r="A517" s="55">
        <v>136160370</v>
      </c>
      <c r="B517" s="297" t="s">
        <v>274</v>
      </c>
      <c r="C517" s="298"/>
      <c r="D517" s="236" t="s">
        <v>275</v>
      </c>
      <c r="E517" s="40"/>
      <c r="F517" s="41">
        <v>1.88</v>
      </c>
      <c r="G517" s="42">
        <f>+'Front Sheet'!$H$6</f>
        <v>0</v>
      </c>
      <c r="H517" s="43">
        <f>+F517-(F517*G517)</f>
        <v>1.88</v>
      </c>
      <c r="I517" s="43">
        <f>+F517*E517</f>
        <v>0</v>
      </c>
      <c r="J517" s="44">
        <f>+E517*H517</f>
        <v>0</v>
      </c>
      <c r="K517" s="45">
        <v>0.025</v>
      </c>
      <c r="L517" s="24">
        <f t="shared" si="52"/>
        <v>0</v>
      </c>
    </row>
    <row r="518" spans="1:12" ht="12.75">
      <c r="A518" s="55">
        <v>136161370</v>
      </c>
      <c r="B518" s="297" t="s">
        <v>274</v>
      </c>
      <c r="C518" s="298"/>
      <c r="D518" s="236" t="s">
        <v>276</v>
      </c>
      <c r="E518" s="40"/>
      <c r="F518" s="41">
        <v>2</v>
      </c>
      <c r="G518" s="42">
        <f>+'Front Sheet'!$H$6</f>
        <v>0</v>
      </c>
      <c r="H518" s="43">
        <f>+F518-(F518*G518)</f>
        <v>2</v>
      </c>
      <c r="I518" s="43">
        <f>+F518*E518</f>
        <v>0</v>
      </c>
      <c r="J518" s="44">
        <f>+E518*H518</f>
        <v>0</v>
      </c>
      <c r="K518" s="45">
        <v>0.025</v>
      </c>
      <c r="L518" s="24">
        <f t="shared" si="52"/>
        <v>0</v>
      </c>
    </row>
    <row r="519" spans="1:12" ht="12.75">
      <c r="A519" s="55">
        <v>136162370</v>
      </c>
      <c r="B519" s="297" t="s">
        <v>274</v>
      </c>
      <c r="C519" s="298"/>
      <c r="D519" s="236" t="s">
        <v>277</v>
      </c>
      <c r="E519" s="40"/>
      <c r="F519" s="41">
        <v>2.04</v>
      </c>
      <c r="G519" s="42">
        <f>+'Front Sheet'!$H$6</f>
        <v>0</v>
      </c>
      <c r="H519" s="43">
        <f>+F519-(F519*G519)</f>
        <v>2.04</v>
      </c>
      <c r="I519" s="43">
        <f>+F519*E519</f>
        <v>0</v>
      </c>
      <c r="J519" s="44">
        <f>+E519*H519</f>
        <v>0</v>
      </c>
      <c r="K519" s="45">
        <v>0.025</v>
      </c>
      <c r="L519" s="24">
        <f t="shared" si="52"/>
        <v>0</v>
      </c>
    </row>
    <row r="520" spans="1:12" ht="12.75">
      <c r="A520" s="47"/>
      <c r="B520" s="299"/>
      <c r="C520" s="299"/>
      <c r="D520" s="48"/>
      <c r="E520" s="35"/>
      <c r="F520" s="49"/>
      <c r="G520" s="49"/>
      <c r="H520" s="32"/>
      <c r="I520" s="32"/>
      <c r="J520" s="33"/>
      <c r="K520" s="29"/>
      <c r="L520" s="24">
        <f t="shared" si="52"/>
        <v>0</v>
      </c>
    </row>
    <row r="521" spans="1:12" ht="12.75">
      <c r="A521" s="55">
        <v>136510370</v>
      </c>
      <c r="B521" s="297" t="s">
        <v>278</v>
      </c>
      <c r="C521" s="298"/>
      <c r="D521" s="236" t="s">
        <v>255</v>
      </c>
      <c r="E521" s="40"/>
      <c r="F521" s="41">
        <v>0.12</v>
      </c>
      <c r="G521" s="42">
        <f>+'Front Sheet'!$H$6</f>
        <v>0</v>
      </c>
      <c r="H521" s="43">
        <f>+F521-(F521*G521)</f>
        <v>0.12</v>
      </c>
      <c r="I521" s="43">
        <f>+F521*E521</f>
        <v>0</v>
      </c>
      <c r="J521" s="44">
        <f>+E521*H521</f>
        <v>0</v>
      </c>
      <c r="K521" s="45">
        <v>0.025</v>
      </c>
      <c r="L521" s="24">
        <f t="shared" si="52"/>
        <v>0</v>
      </c>
    </row>
    <row r="522" spans="1:12" ht="12.75">
      <c r="A522" s="55">
        <v>136512370</v>
      </c>
      <c r="B522" s="297" t="s">
        <v>278</v>
      </c>
      <c r="C522" s="298"/>
      <c r="D522" s="236" t="s">
        <v>256</v>
      </c>
      <c r="E522" s="40"/>
      <c r="F522" s="41">
        <v>0.14</v>
      </c>
      <c r="G522" s="42">
        <f>+'Front Sheet'!$H$6</f>
        <v>0</v>
      </c>
      <c r="H522" s="43">
        <f>+F522-(F522*G522)</f>
        <v>0.14</v>
      </c>
      <c r="I522" s="43">
        <f>+F522*E522</f>
        <v>0</v>
      </c>
      <c r="J522" s="44">
        <f>+E522*H522</f>
        <v>0</v>
      </c>
      <c r="K522" s="45">
        <v>0.025</v>
      </c>
      <c r="L522" s="24">
        <f t="shared" si="52"/>
        <v>0</v>
      </c>
    </row>
    <row r="523" spans="1:12" ht="12.75">
      <c r="A523" s="55">
        <v>136516370</v>
      </c>
      <c r="B523" s="297" t="s">
        <v>278</v>
      </c>
      <c r="C523" s="298"/>
      <c r="D523" s="236" t="s">
        <v>257</v>
      </c>
      <c r="E523" s="40"/>
      <c r="F523" s="41">
        <v>0.18</v>
      </c>
      <c r="G523" s="42">
        <f>+'Front Sheet'!$H$6</f>
        <v>0</v>
      </c>
      <c r="H523" s="43">
        <f>+F523-(F523*G523)</f>
        <v>0.18</v>
      </c>
      <c r="I523" s="43">
        <f>+F523*E523</f>
        <v>0</v>
      </c>
      <c r="J523" s="44">
        <f>+E523*H523</f>
        <v>0</v>
      </c>
      <c r="K523" s="45">
        <v>0.025</v>
      </c>
      <c r="L523" s="24">
        <f t="shared" si="52"/>
        <v>0</v>
      </c>
    </row>
    <row r="524" spans="1:12" ht="12.75">
      <c r="A524" s="47"/>
      <c r="B524" s="299"/>
      <c r="C524" s="299"/>
      <c r="D524" s="48"/>
      <c r="E524" s="35"/>
      <c r="F524" s="49"/>
      <c r="G524" s="49"/>
      <c r="H524" s="32"/>
      <c r="I524" s="32"/>
      <c r="J524" s="33"/>
      <c r="K524" s="29"/>
      <c r="L524" s="24">
        <f t="shared" si="52"/>
        <v>0</v>
      </c>
    </row>
    <row r="525" spans="1:12" ht="12.75">
      <c r="A525" s="55">
        <v>136231370</v>
      </c>
      <c r="B525" s="297" t="s">
        <v>279</v>
      </c>
      <c r="C525" s="298"/>
      <c r="D525" s="236" t="s">
        <v>280</v>
      </c>
      <c r="E525" s="40"/>
      <c r="F525" s="41">
        <v>1.2</v>
      </c>
      <c r="G525" s="42">
        <f>+'Front Sheet'!$H$6</f>
        <v>0</v>
      </c>
      <c r="H525" s="43">
        <f>+F525-(F525*G525)</f>
        <v>1.2</v>
      </c>
      <c r="I525" s="43">
        <f>+F525*E525</f>
        <v>0</v>
      </c>
      <c r="J525" s="44">
        <f>+E525*H525</f>
        <v>0</v>
      </c>
      <c r="K525" s="45">
        <v>0.025</v>
      </c>
      <c r="L525" s="24">
        <f aca="true" t="shared" si="53" ref="L525:L589">E525*K525</f>
        <v>0</v>
      </c>
    </row>
    <row r="526" spans="1:12" ht="12.75">
      <c r="A526" s="55">
        <v>136230370</v>
      </c>
      <c r="B526" s="297" t="s">
        <v>279</v>
      </c>
      <c r="C526" s="298"/>
      <c r="D526" s="236" t="s">
        <v>269</v>
      </c>
      <c r="E526" s="40"/>
      <c r="F526" s="41">
        <v>1.26</v>
      </c>
      <c r="G526" s="42">
        <f>+'Front Sheet'!$H$6</f>
        <v>0</v>
      </c>
      <c r="H526" s="43">
        <f>+F526-(F526*G526)</f>
        <v>1.26</v>
      </c>
      <c r="I526" s="43">
        <f>+F526*E526</f>
        <v>0</v>
      </c>
      <c r="J526" s="44">
        <f>+E526*H526</f>
        <v>0</v>
      </c>
      <c r="K526" s="45">
        <v>0.025</v>
      </c>
      <c r="L526" s="24">
        <f t="shared" si="53"/>
        <v>0</v>
      </c>
    </row>
    <row r="527" spans="1:12" ht="12.75">
      <c r="A527" s="55">
        <v>136232370</v>
      </c>
      <c r="B527" s="297" t="s">
        <v>279</v>
      </c>
      <c r="C527" s="298"/>
      <c r="D527" s="236" t="s">
        <v>271</v>
      </c>
      <c r="E527" s="40"/>
      <c r="F527" s="41">
        <v>1.44</v>
      </c>
      <c r="G527" s="42">
        <f>+'Front Sheet'!$H$6</f>
        <v>0</v>
      </c>
      <c r="H527" s="43">
        <f>+F527-(F527*G527)</f>
        <v>1.44</v>
      </c>
      <c r="I527" s="43">
        <f>+F527*E527</f>
        <v>0</v>
      </c>
      <c r="J527" s="44">
        <f>+E527*H527</f>
        <v>0</v>
      </c>
      <c r="K527" s="45">
        <v>0.025</v>
      </c>
      <c r="L527" s="24">
        <f t="shared" si="53"/>
        <v>0</v>
      </c>
    </row>
    <row r="528" spans="1:12" ht="12.75">
      <c r="A528" s="55">
        <v>136234370</v>
      </c>
      <c r="B528" s="297" t="s">
        <v>279</v>
      </c>
      <c r="C528" s="298"/>
      <c r="D528" s="236" t="s">
        <v>272</v>
      </c>
      <c r="E528" s="40"/>
      <c r="F528" s="41">
        <v>1.62</v>
      </c>
      <c r="G528" s="42">
        <f>+'Front Sheet'!$H$6</f>
        <v>0</v>
      </c>
      <c r="H528" s="43">
        <f>+F528-(F528*G528)</f>
        <v>1.62</v>
      </c>
      <c r="I528" s="43">
        <f>+F528*E528</f>
        <v>0</v>
      </c>
      <c r="J528" s="44">
        <f>+E528*H528</f>
        <v>0</v>
      </c>
      <c r="K528" s="45">
        <v>0.025</v>
      </c>
      <c r="L528" s="24">
        <f t="shared" si="53"/>
        <v>0</v>
      </c>
    </row>
    <row r="529" spans="1:12" ht="12.75">
      <c r="A529" s="47"/>
      <c r="B529" s="299"/>
      <c r="C529" s="299"/>
      <c r="D529" s="48"/>
      <c r="E529" s="35"/>
      <c r="F529" s="49"/>
      <c r="G529" s="49"/>
      <c r="H529" s="32"/>
      <c r="I529" s="32"/>
      <c r="J529" s="33"/>
      <c r="K529" s="29"/>
      <c r="L529" s="24">
        <f t="shared" si="53"/>
        <v>0</v>
      </c>
    </row>
    <row r="530" spans="1:12" ht="12.75">
      <c r="A530" s="55" t="s">
        <v>281</v>
      </c>
      <c r="B530" s="297" t="s">
        <v>282</v>
      </c>
      <c r="C530" s="298"/>
      <c r="D530" s="236" t="s">
        <v>283</v>
      </c>
      <c r="E530" s="40"/>
      <c r="F530" s="41">
        <v>0.98</v>
      </c>
      <c r="G530" s="42">
        <f>+'Front Sheet'!$H$6</f>
        <v>0</v>
      </c>
      <c r="H530" s="43">
        <f>+F530-(F530*G530)</f>
        <v>0.98</v>
      </c>
      <c r="I530" s="43">
        <f>+F530*E530</f>
        <v>0</v>
      </c>
      <c r="J530" s="44">
        <f>+E530*H530</f>
        <v>0</v>
      </c>
      <c r="K530" s="45">
        <v>0.025</v>
      </c>
      <c r="L530" s="24">
        <f t="shared" si="53"/>
        <v>0</v>
      </c>
    </row>
    <row r="531" spans="1:12" ht="12.75">
      <c r="A531" s="55" t="s">
        <v>284</v>
      </c>
      <c r="B531" s="297" t="s">
        <v>282</v>
      </c>
      <c r="C531" s="298"/>
      <c r="D531" s="236" t="s">
        <v>285</v>
      </c>
      <c r="E531" s="40"/>
      <c r="F531" s="41">
        <v>1.04</v>
      </c>
      <c r="G531" s="42">
        <f>+'Front Sheet'!$H$6</f>
        <v>0</v>
      </c>
      <c r="H531" s="43">
        <f>+F531-(F531*G531)</f>
        <v>1.04</v>
      </c>
      <c r="I531" s="43">
        <f>+F531*E531</f>
        <v>0</v>
      </c>
      <c r="J531" s="44">
        <f>+E531*H531</f>
        <v>0</v>
      </c>
      <c r="K531" s="45">
        <v>0.025</v>
      </c>
      <c r="L531" s="24">
        <f t="shared" si="53"/>
        <v>0</v>
      </c>
    </row>
    <row r="532" spans="1:12" ht="12.75">
      <c r="A532" s="55" t="s">
        <v>286</v>
      </c>
      <c r="B532" s="297" t="s">
        <v>282</v>
      </c>
      <c r="C532" s="298"/>
      <c r="D532" s="236" t="s">
        <v>287</v>
      </c>
      <c r="E532" s="40"/>
      <c r="F532" s="41">
        <v>1.3</v>
      </c>
      <c r="G532" s="42">
        <f>+'Front Sheet'!$H$6</f>
        <v>0</v>
      </c>
      <c r="H532" s="43">
        <f>+F532-(F532*G532)</f>
        <v>1.3</v>
      </c>
      <c r="I532" s="43">
        <f>+F532*E532</f>
        <v>0</v>
      </c>
      <c r="J532" s="44">
        <f>+E532*H532</f>
        <v>0</v>
      </c>
      <c r="K532" s="45">
        <v>0.025</v>
      </c>
      <c r="L532" s="24">
        <f t="shared" si="53"/>
        <v>0</v>
      </c>
    </row>
    <row r="533" spans="1:12" ht="12.75">
      <c r="A533" s="47"/>
      <c r="B533" s="299"/>
      <c r="C533" s="299"/>
      <c r="D533" s="48"/>
      <c r="E533" s="35"/>
      <c r="F533" s="49"/>
      <c r="G533" s="49"/>
      <c r="H533" s="32"/>
      <c r="I533" s="32"/>
      <c r="J533" s="33"/>
      <c r="K533" s="29"/>
      <c r="L533" s="24">
        <f t="shared" si="53"/>
        <v>0</v>
      </c>
    </row>
    <row r="534" spans="1:12" ht="12.75">
      <c r="A534" s="55">
        <v>136452370</v>
      </c>
      <c r="B534" s="297" t="s">
        <v>288</v>
      </c>
      <c r="C534" s="298"/>
      <c r="D534" s="236" t="s">
        <v>269</v>
      </c>
      <c r="E534" s="40"/>
      <c r="F534" s="41">
        <v>1.2</v>
      </c>
      <c r="G534" s="42">
        <f>+'Front Sheet'!$H$6</f>
        <v>0</v>
      </c>
      <c r="H534" s="43">
        <f>+F534-(F534*G534)</f>
        <v>1.2</v>
      </c>
      <c r="I534" s="43">
        <f>+F534*E534</f>
        <v>0</v>
      </c>
      <c r="J534" s="44">
        <f>+E534*H534</f>
        <v>0</v>
      </c>
      <c r="K534" s="29">
        <v>0.025</v>
      </c>
      <c r="L534" s="24">
        <f t="shared" si="53"/>
        <v>0</v>
      </c>
    </row>
    <row r="535" spans="1:12" ht="12.75">
      <c r="A535" s="55">
        <v>136453370</v>
      </c>
      <c r="B535" s="297" t="s">
        <v>288</v>
      </c>
      <c r="C535" s="298"/>
      <c r="D535" s="236" t="s">
        <v>270</v>
      </c>
      <c r="E535" s="40"/>
      <c r="F535" s="41">
        <v>1.26</v>
      </c>
      <c r="G535" s="42">
        <f>+'Front Sheet'!$H$6</f>
        <v>0</v>
      </c>
      <c r="H535" s="43">
        <f>+F535-(F535*G535)</f>
        <v>1.26</v>
      </c>
      <c r="I535" s="43">
        <f>+F535*E535</f>
        <v>0</v>
      </c>
      <c r="J535" s="44">
        <f>+E535*H535</f>
        <v>0</v>
      </c>
      <c r="K535" s="29">
        <v>0.025</v>
      </c>
      <c r="L535" s="24">
        <f t="shared" si="53"/>
        <v>0</v>
      </c>
    </row>
    <row r="536" spans="1:12" ht="12.75">
      <c r="A536" s="55">
        <v>136454370</v>
      </c>
      <c r="B536" s="297" t="s">
        <v>288</v>
      </c>
      <c r="C536" s="298"/>
      <c r="D536" s="236" t="s">
        <v>271</v>
      </c>
      <c r="E536" s="40"/>
      <c r="F536" s="41">
        <v>1.4</v>
      </c>
      <c r="G536" s="42">
        <f>+'Front Sheet'!$H$6</f>
        <v>0</v>
      </c>
      <c r="H536" s="43">
        <f>+F536-(F536*G536)</f>
        <v>1.4</v>
      </c>
      <c r="I536" s="43">
        <f>+F536*E536</f>
        <v>0</v>
      </c>
      <c r="J536" s="44">
        <f>+E536*H536</f>
        <v>0</v>
      </c>
      <c r="K536" s="29">
        <v>0.03</v>
      </c>
      <c r="L536" s="24">
        <f t="shared" si="53"/>
        <v>0</v>
      </c>
    </row>
    <row r="537" spans="1:12" ht="12.75">
      <c r="A537" s="55">
        <v>136456370</v>
      </c>
      <c r="B537" s="297" t="s">
        <v>288</v>
      </c>
      <c r="C537" s="298"/>
      <c r="D537" s="236" t="s">
        <v>272</v>
      </c>
      <c r="E537" s="40"/>
      <c r="F537" s="41">
        <v>1.63</v>
      </c>
      <c r="G537" s="42">
        <f>+'Front Sheet'!$H$6</f>
        <v>0</v>
      </c>
      <c r="H537" s="43">
        <f>+F537-(F537*G537)</f>
        <v>1.63</v>
      </c>
      <c r="I537" s="43">
        <f>+F537*E537</f>
        <v>0</v>
      </c>
      <c r="J537" s="44">
        <f>+E537*H537</f>
        <v>0</v>
      </c>
      <c r="K537" s="29">
        <v>0.03</v>
      </c>
      <c r="L537" s="24">
        <f t="shared" si="53"/>
        <v>0</v>
      </c>
    </row>
    <row r="538" spans="1:12" ht="12.75">
      <c r="A538" s="47"/>
      <c r="B538" s="299"/>
      <c r="C538" s="299"/>
      <c r="D538" s="48"/>
      <c r="E538" s="35"/>
      <c r="F538" s="49"/>
      <c r="G538" s="49"/>
      <c r="H538" s="32"/>
      <c r="I538" s="32"/>
      <c r="J538" s="33"/>
      <c r="K538" s="29"/>
      <c r="L538" s="24">
        <f t="shared" si="53"/>
        <v>0</v>
      </c>
    </row>
    <row r="539" spans="1:12" ht="12.75">
      <c r="A539" s="55">
        <v>136190370</v>
      </c>
      <c r="B539" s="297" t="s">
        <v>289</v>
      </c>
      <c r="C539" s="298"/>
      <c r="D539" s="236" t="s">
        <v>269</v>
      </c>
      <c r="E539" s="40"/>
      <c r="F539" s="41">
        <v>2.3</v>
      </c>
      <c r="G539" s="42">
        <f>+'Front Sheet'!$H$6</f>
        <v>0</v>
      </c>
      <c r="H539" s="43">
        <f>+F539-(F539*G539)</f>
        <v>2.3</v>
      </c>
      <c r="I539" s="43">
        <f>+F539*E539</f>
        <v>0</v>
      </c>
      <c r="J539" s="44">
        <f>+E539*H539</f>
        <v>0</v>
      </c>
      <c r="K539" s="29">
        <v>0.025</v>
      </c>
      <c r="L539" s="24">
        <f t="shared" si="53"/>
        <v>0</v>
      </c>
    </row>
    <row r="540" spans="1:12" ht="12.75">
      <c r="A540" s="55">
        <v>136191370</v>
      </c>
      <c r="B540" s="297" t="s">
        <v>289</v>
      </c>
      <c r="C540" s="298"/>
      <c r="D540" s="236" t="s">
        <v>270</v>
      </c>
      <c r="E540" s="40"/>
      <c r="F540" s="41">
        <v>2.36</v>
      </c>
      <c r="G540" s="42">
        <f>+'Front Sheet'!$H$6</f>
        <v>0</v>
      </c>
      <c r="H540" s="43">
        <f>+F540-(F540*G540)</f>
        <v>2.36</v>
      </c>
      <c r="I540" s="43">
        <f>+F540*E540</f>
        <v>0</v>
      </c>
      <c r="J540" s="44">
        <f>+E540*H540</f>
        <v>0</v>
      </c>
      <c r="K540" s="29">
        <v>0.025</v>
      </c>
      <c r="L540" s="24">
        <f t="shared" si="53"/>
        <v>0</v>
      </c>
    </row>
    <row r="541" spans="1:12" ht="12.75">
      <c r="A541" s="55">
        <v>136192370</v>
      </c>
      <c r="B541" s="297" t="s">
        <v>289</v>
      </c>
      <c r="C541" s="298"/>
      <c r="D541" s="236" t="s">
        <v>271</v>
      </c>
      <c r="E541" s="40"/>
      <c r="F541" s="41">
        <v>2.36</v>
      </c>
      <c r="G541" s="42">
        <f>+'Front Sheet'!$H$6</f>
        <v>0</v>
      </c>
      <c r="H541" s="43">
        <f>+F541-(F541*G541)</f>
        <v>2.36</v>
      </c>
      <c r="I541" s="43">
        <f>+F541*E541</f>
        <v>0</v>
      </c>
      <c r="J541" s="44">
        <f>+E541*H541</f>
        <v>0</v>
      </c>
      <c r="K541" s="29">
        <v>0.03</v>
      </c>
      <c r="L541" s="24">
        <f t="shared" si="53"/>
        <v>0</v>
      </c>
    </row>
    <row r="542" spans="1:12" ht="12.75">
      <c r="A542" s="55">
        <v>136194370</v>
      </c>
      <c r="B542" s="297" t="s">
        <v>289</v>
      </c>
      <c r="C542" s="298"/>
      <c r="D542" s="236" t="s">
        <v>272</v>
      </c>
      <c r="E542" s="40"/>
      <c r="F542" s="41">
        <v>2.5</v>
      </c>
      <c r="G542" s="42">
        <f>+'Front Sheet'!$H$6</f>
        <v>0</v>
      </c>
      <c r="H542" s="43">
        <f>+F542-(F542*G542)</f>
        <v>2.5</v>
      </c>
      <c r="I542" s="43">
        <f>+F542*E542</f>
        <v>0</v>
      </c>
      <c r="J542" s="44">
        <f>+E542*H542</f>
        <v>0</v>
      </c>
      <c r="K542" s="29">
        <v>0.03</v>
      </c>
      <c r="L542" s="24">
        <f t="shared" si="53"/>
        <v>0</v>
      </c>
    </row>
    <row r="543" spans="1:12" ht="12.75">
      <c r="A543" s="34"/>
      <c r="B543" s="299"/>
      <c r="C543" s="299"/>
      <c r="D543" s="35"/>
      <c r="E543" s="35"/>
      <c r="F543" s="49"/>
      <c r="G543" s="49"/>
      <c r="H543" s="32"/>
      <c r="I543" s="32"/>
      <c r="J543" s="33"/>
      <c r="K543" s="29"/>
      <c r="L543" s="24">
        <f t="shared" si="53"/>
        <v>0</v>
      </c>
    </row>
    <row r="544" spans="1:12" ht="12.75">
      <c r="A544" s="176" t="s">
        <v>290</v>
      </c>
      <c r="B544" s="177"/>
      <c r="C544" s="177"/>
      <c r="D544" s="177"/>
      <c r="E544" s="177"/>
      <c r="F544" s="183"/>
      <c r="G544" s="183"/>
      <c r="H544" s="180"/>
      <c r="I544" s="180"/>
      <c r="J544" s="184"/>
      <c r="K544" s="29"/>
      <c r="L544" s="24">
        <f t="shared" si="53"/>
        <v>0</v>
      </c>
    </row>
    <row r="545" spans="1:12" ht="12.75">
      <c r="A545" s="85"/>
      <c r="B545" s="299"/>
      <c r="C545" s="299"/>
      <c r="D545" s="48"/>
      <c r="E545" s="35"/>
      <c r="F545" s="49"/>
      <c r="G545" s="49"/>
      <c r="H545" s="32"/>
      <c r="I545" s="32"/>
      <c r="J545" s="33"/>
      <c r="K545" s="29"/>
      <c r="L545" s="24">
        <f t="shared" si="53"/>
        <v>0</v>
      </c>
    </row>
    <row r="546" spans="1:12" ht="12.75">
      <c r="A546" s="55">
        <v>137915370</v>
      </c>
      <c r="B546" s="297" t="s">
        <v>291</v>
      </c>
      <c r="C546" s="298"/>
      <c r="D546" s="236" t="s">
        <v>259</v>
      </c>
      <c r="E546" s="40"/>
      <c r="F546" s="41">
        <v>0.68</v>
      </c>
      <c r="G546" s="42">
        <f>+'Front Sheet'!$H$6</f>
        <v>0</v>
      </c>
      <c r="H546" s="43">
        <f>+F546-(F546*G546)</f>
        <v>0.68</v>
      </c>
      <c r="I546" s="43">
        <f>+F546*E546</f>
        <v>0</v>
      </c>
      <c r="J546" s="44">
        <f>+E546*H546</f>
        <v>0</v>
      </c>
      <c r="K546" s="45">
        <v>0.1</v>
      </c>
      <c r="L546" s="24">
        <f t="shared" si="53"/>
        <v>0</v>
      </c>
    </row>
    <row r="547" spans="1:12" ht="12.75">
      <c r="A547" s="55">
        <v>137914370</v>
      </c>
      <c r="B547" s="297" t="s">
        <v>291</v>
      </c>
      <c r="C547" s="298"/>
      <c r="D547" s="236" t="s">
        <v>260</v>
      </c>
      <c r="E547" s="40"/>
      <c r="F547" s="41">
        <v>0.66</v>
      </c>
      <c r="G547" s="42">
        <f>+'Front Sheet'!$H$6</f>
        <v>0</v>
      </c>
      <c r="H547" s="43">
        <f>+F547-(F547*G547)</f>
        <v>0.66</v>
      </c>
      <c r="I547" s="43">
        <f>+F547*E547</f>
        <v>0</v>
      </c>
      <c r="J547" s="44">
        <f>+E547*H547</f>
        <v>0</v>
      </c>
      <c r="K547" s="45">
        <v>0.1</v>
      </c>
      <c r="L547" s="24">
        <f t="shared" si="53"/>
        <v>0</v>
      </c>
    </row>
    <row r="548" spans="1:12" ht="12.75">
      <c r="A548" s="55">
        <v>137916370</v>
      </c>
      <c r="B548" s="297" t="s">
        <v>291</v>
      </c>
      <c r="C548" s="298"/>
      <c r="D548" s="236" t="s">
        <v>261</v>
      </c>
      <c r="E548" s="40"/>
      <c r="F548" s="41">
        <v>0.72</v>
      </c>
      <c r="G548" s="42">
        <f>+'Front Sheet'!$H$6</f>
        <v>0</v>
      </c>
      <c r="H548" s="43">
        <f>+F548-(F548*G548)</f>
        <v>0.72</v>
      </c>
      <c r="I548" s="43">
        <f>+F548*E548</f>
        <v>0</v>
      </c>
      <c r="J548" s="44">
        <f>+E548*H548</f>
        <v>0</v>
      </c>
      <c r="K548" s="45">
        <v>0.1</v>
      </c>
      <c r="L548" s="24">
        <f t="shared" si="53"/>
        <v>0</v>
      </c>
    </row>
    <row r="549" spans="1:12" ht="12.75">
      <c r="A549" s="55">
        <v>137918370</v>
      </c>
      <c r="B549" s="297" t="s">
        <v>291</v>
      </c>
      <c r="C549" s="298"/>
      <c r="D549" s="236" t="s">
        <v>292</v>
      </c>
      <c r="E549" s="40"/>
      <c r="F549" s="41">
        <v>0.93</v>
      </c>
      <c r="G549" s="42">
        <f>+'Front Sheet'!$H$6</f>
        <v>0</v>
      </c>
      <c r="H549" s="43">
        <f>+F549-(F549*G549)</f>
        <v>0.93</v>
      </c>
      <c r="I549" s="43">
        <f>+F549*E549</f>
        <v>0</v>
      </c>
      <c r="J549" s="44">
        <f>+E549*H549</f>
        <v>0</v>
      </c>
      <c r="K549" s="45">
        <v>0.1</v>
      </c>
      <c r="L549" s="24">
        <f t="shared" si="53"/>
        <v>0</v>
      </c>
    </row>
    <row r="550" spans="1:12" ht="12.75">
      <c r="A550" s="34"/>
      <c r="B550" s="299"/>
      <c r="C550" s="299"/>
      <c r="D550" s="35"/>
      <c r="E550" s="35"/>
      <c r="F550" s="49"/>
      <c r="G550" s="49"/>
      <c r="H550" s="32"/>
      <c r="I550" s="32"/>
      <c r="J550" s="33"/>
      <c r="K550" s="29"/>
      <c r="L550" s="24">
        <f t="shared" si="53"/>
        <v>0</v>
      </c>
    </row>
    <row r="551" spans="1:12" ht="12.75">
      <c r="A551" s="176" t="s">
        <v>293</v>
      </c>
      <c r="B551" s="177"/>
      <c r="C551" s="177"/>
      <c r="D551" s="177"/>
      <c r="E551" s="177"/>
      <c r="F551" s="183"/>
      <c r="G551" s="183"/>
      <c r="H551" s="180"/>
      <c r="I551" s="180"/>
      <c r="J551" s="184"/>
      <c r="K551" s="29"/>
      <c r="L551" s="24">
        <f t="shared" si="53"/>
        <v>0</v>
      </c>
    </row>
    <row r="552" spans="1:12" ht="12.75">
      <c r="A552" s="47"/>
      <c r="B552" s="305"/>
      <c r="C552" s="305"/>
      <c r="D552" s="48"/>
      <c r="E552" s="35"/>
      <c r="F552" s="49"/>
      <c r="G552" s="49"/>
      <c r="H552" s="32"/>
      <c r="I552" s="32"/>
      <c r="J552" s="33"/>
      <c r="K552" s="29"/>
      <c r="L552" s="24">
        <f t="shared" si="53"/>
        <v>0</v>
      </c>
    </row>
    <row r="553" spans="1:12" ht="12.75">
      <c r="A553" s="50">
        <v>136246370</v>
      </c>
      <c r="B553" s="297" t="s">
        <v>294</v>
      </c>
      <c r="C553" s="298"/>
      <c r="D553" s="236" t="s">
        <v>295</v>
      </c>
      <c r="E553" s="40"/>
      <c r="F553" s="41">
        <v>0.84</v>
      </c>
      <c r="G553" s="42">
        <f>+'Front Sheet'!$H$6</f>
        <v>0</v>
      </c>
      <c r="H553" s="43">
        <f>+F553-(F553*G553)</f>
        <v>0.84</v>
      </c>
      <c r="I553" s="43">
        <f>+F553*E553</f>
        <v>0</v>
      </c>
      <c r="J553" s="44">
        <f>+E553*H553</f>
        <v>0</v>
      </c>
      <c r="K553" s="29">
        <v>0.025</v>
      </c>
      <c r="L553" s="24">
        <f t="shared" si="53"/>
        <v>0</v>
      </c>
    </row>
    <row r="554" spans="1:12" ht="12.75">
      <c r="A554" s="55">
        <v>137910370</v>
      </c>
      <c r="B554" s="297" t="s">
        <v>294</v>
      </c>
      <c r="C554" s="298"/>
      <c r="D554" s="236" t="s">
        <v>275</v>
      </c>
      <c r="E554" s="40"/>
      <c r="F554" s="41">
        <v>0.66</v>
      </c>
      <c r="G554" s="42">
        <f>+'Front Sheet'!$H$6</f>
        <v>0</v>
      </c>
      <c r="H554" s="43">
        <f>+F554-(F554*G554)</f>
        <v>0.66</v>
      </c>
      <c r="I554" s="43">
        <f>+F554*E554</f>
        <v>0</v>
      </c>
      <c r="J554" s="44">
        <f>+E554*H554</f>
        <v>0</v>
      </c>
      <c r="K554" s="45">
        <v>0.025</v>
      </c>
      <c r="L554" s="24">
        <f t="shared" si="53"/>
        <v>0</v>
      </c>
    </row>
    <row r="555" spans="1:12" ht="12.75">
      <c r="A555" s="55">
        <v>137911370</v>
      </c>
      <c r="B555" s="297" t="s">
        <v>294</v>
      </c>
      <c r="C555" s="298"/>
      <c r="D555" s="236" t="s">
        <v>276</v>
      </c>
      <c r="E555" s="40"/>
      <c r="F555" s="41">
        <v>0.72</v>
      </c>
      <c r="G555" s="42">
        <f>+'Front Sheet'!$H$6</f>
        <v>0</v>
      </c>
      <c r="H555" s="43">
        <f>+F555-(F555*G555)</f>
        <v>0.72</v>
      </c>
      <c r="I555" s="43">
        <f>+F555*E555</f>
        <v>0</v>
      </c>
      <c r="J555" s="44">
        <f>+E555*H555</f>
        <v>0</v>
      </c>
      <c r="K555" s="29">
        <v>0.025</v>
      </c>
      <c r="L555" s="24">
        <f t="shared" si="53"/>
        <v>0</v>
      </c>
    </row>
    <row r="556" spans="1:12" ht="12.75">
      <c r="A556" s="55">
        <v>137912370</v>
      </c>
      <c r="B556" s="297" t="s">
        <v>294</v>
      </c>
      <c r="C556" s="298"/>
      <c r="D556" s="236" t="s">
        <v>277</v>
      </c>
      <c r="E556" s="40"/>
      <c r="F556" s="41">
        <v>0.72</v>
      </c>
      <c r="G556" s="42">
        <f>+'Front Sheet'!$H$6</f>
        <v>0</v>
      </c>
      <c r="H556" s="43">
        <f>+F556-(F556*G556)</f>
        <v>0.72</v>
      </c>
      <c r="I556" s="43">
        <f>+F556*E556</f>
        <v>0</v>
      </c>
      <c r="J556" s="44">
        <f>+E556*H556</f>
        <v>0</v>
      </c>
      <c r="K556" s="45">
        <v>0.025</v>
      </c>
      <c r="L556" s="24">
        <f t="shared" si="53"/>
        <v>0</v>
      </c>
    </row>
    <row r="557" spans="1:12" ht="12.75">
      <c r="A557" s="47"/>
      <c r="B557" s="305"/>
      <c r="C557" s="305"/>
      <c r="D557" s="48"/>
      <c r="E557" s="35"/>
      <c r="F557" s="49"/>
      <c r="G557" s="49"/>
      <c r="H557" s="32"/>
      <c r="I557" s="32"/>
      <c r="J557" s="33"/>
      <c r="K557" s="29"/>
      <c r="L557" s="24">
        <f t="shared" si="53"/>
        <v>0</v>
      </c>
    </row>
    <row r="558" spans="1:12" ht="12.75">
      <c r="A558" s="55">
        <v>136170370</v>
      </c>
      <c r="B558" s="297" t="s">
        <v>296</v>
      </c>
      <c r="C558" s="298"/>
      <c r="D558" s="236" t="s">
        <v>295</v>
      </c>
      <c r="E558" s="40"/>
      <c r="F558" s="41">
        <v>1.24</v>
      </c>
      <c r="G558" s="42">
        <f>+'Front Sheet'!$H$6</f>
        <v>0</v>
      </c>
      <c r="H558" s="43">
        <f>+F558-(F558*G558)</f>
        <v>1.24</v>
      </c>
      <c r="I558" s="43">
        <f>+F558*E558</f>
        <v>0</v>
      </c>
      <c r="J558" s="44">
        <f>+E558*H558</f>
        <v>0</v>
      </c>
      <c r="K558" s="45">
        <v>0.025</v>
      </c>
      <c r="L558" s="24">
        <f>E558*K558</f>
        <v>0</v>
      </c>
    </row>
    <row r="559" spans="1:12" ht="12.75">
      <c r="A559" s="55">
        <v>136171370</v>
      </c>
      <c r="B559" s="297" t="s">
        <v>296</v>
      </c>
      <c r="C559" s="298"/>
      <c r="D559" s="236" t="s">
        <v>275</v>
      </c>
      <c r="E559" s="40"/>
      <c r="F559" s="41">
        <v>1.38</v>
      </c>
      <c r="G559" s="42">
        <f>+'Front Sheet'!$H$6</f>
        <v>0</v>
      </c>
      <c r="H559" s="43">
        <f>+F559-(F559*G559)</f>
        <v>1.38</v>
      </c>
      <c r="I559" s="43">
        <f>+F559*E559</f>
        <v>0</v>
      </c>
      <c r="J559" s="44">
        <f>+E559*H559</f>
        <v>0</v>
      </c>
      <c r="K559" s="45">
        <v>0.025</v>
      </c>
      <c r="L559" s="24">
        <f t="shared" si="53"/>
        <v>0</v>
      </c>
    </row>
    <row r="560" spans="1:12" ht="12.75">
      <c r="A560" s="55">
        <v>136172370</v>
      </c>
      <c r="B560" s="297" t="s">
        <v>296</v>
      </c>
      <c r="C560" s="298"/>
      <c r="D560" s="236" t="s">
        <v>276</v>
      </c>
      <c r="E560" s="40"/>
      <c r="F560" s="41">
        <v>1.5</v>
      </c>
      <c r="G560" s="42">
        <f>+'Front Sheet'!$H$6</f>
        <v>0</v>
      </c>
      <c r="H560" s="43">
        <f>+F560-(F560*G560)</f>
        <v>1.5</v>
      </c>
      <c r="I560" s="43">
        <f>+F560*E560</f>
        <v>0</v>
      </c>
      <c r="J560" s="44">
        <f>+E560*H560</f>
        <v>0</v>
      </c>
      <c r="K560" s="29">
        <v>0.025</v>
      </c>
      <c r="L560" s="24">
        <f t="shared" si="53"/>
        <v>0</v>
      </c>
    </row>
    <row r="561" spans="1:12" ht="12.75">
      <c r="A561" s="55">
        <v>136173370</v>
      </c>
      <c r="B561" s="297" t="s">
        <v>296</v>
      </c>
      <c r="C561" s="298"/>
      <c r="D561" s="236" t="s">
        <v>277</v>
      </c>
      <c r="E561" s="40"/>
      <c r="F561" s="41">
        <v>1.72</v>
      </c>
      <c r="G561" s="42">
        <f>+'Front Sheet'!$H$6</f>
        <v>0</v>
      </c>
      <c r="H561" s="43">
        <f>+F561-(F561*G561)</f>
        <v>1.72</v>
      </c>
      <c r="I561" s="43">
        <f>+F561*E561</f>
        <v>0</v>
      </c>
      <c r="J561" s="44">
        <f>+E561*H561</f>
        <v>0</v>
      </c>
      <c r="K561" s="45">
        <v>0.025</v>
      </c>
      <c r="L561" s="24">
        <f t="shared" si="53"/>
        <v>0</v>
      </c>
    </row>
    <row r="562" spans="1:12" ht="12.75">
      <c r="A562" s="34"/>
      <c r="B562" s="299"/>
      <c r="C562" s="299"/>
      <c r="D562" s="35"/>
      <c r="E562" s="35"/>
      <c r="F562" s="49"/>
      <c r="G562" s="49"/>
      <c r="H562" s="32"/>
      <c r="I562" s="32"/>
      <c r="J562" s="33"/>
      <c r="K562" s="29"/>
      <c r="L562" s="24">
        <f t="shared" si="53"/>
        <v>0</v>
      </c>
    </row>
    <row r="563" spans="1:12" ht="12.75">
      <c r="A563" s="176" t="s">
        <v>297</v>
      </c>
      <c r="B563" s="177"/>
      <c r="C563" s="177"/>
      <c r="D563" s="177"/>
      <c r="E563" s="177"/>
      <c r="F563" s="183"/>
      <c r="G563" s="183"/>
      <c r="H563" s="180"/>
      <c r="I563" s="180"/>
      <c r="J563" s="184"/>
      <c r="K563" s="29"/>
      <c r="L563" s="24">
        <f t="shared" si="53"/>
        <v>0</v>
      </c>
    </row>
    <row r="564" spans="1:12" ht="12.75">
      <c r="A564" s="47"/>
      <c r="B564" s="299"/>
      <c r="C564" s="299"/>
      <c r="D564" s="48"/>
      <c r="E564" s="35"/>
      <c r="F564" s="49"/>
      <c r="G564" s="49"/>
      <c r="H564" s="32"/>
      <c r="I564" s="32"/>
      <c r="J564" s="33"/>
      <c r="K564" s="29"/>
      <c r="L564" s="24">
        <f t="shared" si="53"/>
        <v>0</v>
      </c>
    </row>
    <row r="565" spans="1:12" ht="12.75">
      <c r="A565" s="55" t="s">
        <v>298</v>
      </c>
      <c r="B565" s="297" t="s">
        <v>299</v>
      </c>
      <c r="C565" s="298"/>
      <c r="D565" s="236" t="s">
        <v>300</v>
      </c>
      <c r="E565" s="40"/>
      <c r="F565" s="41">
        <v>37.52</v>
      </c>
      <c r="G565" s="42">
        <f>+'Front Sheet'!$H$6</f>
        <v>0</v>
      </c>
      <c r="H565" s="43">
        <f>+F565-(F565*G565)</f>
        <v>37.52</v>
      </c>
      <c r="I565" s="43">
        <f>+F565*E565</f>
        <v>0</v>
      </c>
      <c r="J565" s="44">
        <f>+E565*H565</f>
        <v>0</v>
      </c>
      <c r="K565" s="29">
        <v>0.025</v>
      </c>
      <c r="L565" s="24">
        <f t="shared" si="53"/>
        <v>0</v>
      </c>
    </row>
    <row r="566" spans="1:12" ht="12.75">
      <c r="A566" s="47"/>
      <c r="B566" s="299"/>
      <c r="C566" s="299"/>
      <c r="D566" s="48"/>
      <c r="E566" s="35"/>
      <c r="F566" s="49"/>
      <c r="G566" s="49"/>
      <c r="H566" s="32"/>
      <c r="I566" s="32"/>
      <c r="J566" s="33"/>
      <c r="K566" s="29"/>
      <c r="L566" s="24">
        <f t="shared" si="53"/>
        <v>0</v>
      </c>
    </row>
    <row r="567" spans="1:12" ht="12.75">
      <c r="A567" s="55">
        <v>136994440</v>
      </c>
      <c r="B567" s="297" t="s">
        <v>301</v>
      </c>
      <c r="C567" s="298"/>
      <c r="D567" s="236" t="s">
        <v>302</v>
      </c>
      <c r="E567" s="40"/>
      <c r="F567" s="41">
        <v>0.38</v>
      </c>
      <c r="G567" s="42">
        <f>+'Front Sheet'!$H$6</f>
        <v>0</v>
      </c>
      <c r="H567" s="43">
        <f>+F567-(F567*G567)</f>
        <v>0.38</v>
      </c>
      <c r="I567" s="43">
        <f>+F567*E567</f>
        <v>0</v>
      </c>
      <c r="J567" s="44">
        <f>+E567*H567</f>
        <v>0</v>
      </c>
      <c r="K567" s="45">
        <v>0.025</v>
      </c>
      <c r="L567" s="24">
        <f t="shared" si="53"/>
        <v>0</v>
      </c>
    </row>
    <row r="568" spans="1:12" ht="12.75">
      <c r="A568" s="47"/>
      <c r="B568" s="299"/>
      <c r="C568" s="299"/>
      <c r="D568" s="48"/>
      <c r="E568" s="35"/>
      <c r="F568" s="49"/>
      <c r="G568" s="49"/>
      <c r="H568" s="32"/>
      <c r="I568" s="32"/>
      <c r="J568" s="33"/>
      <c r="K568" s="29"/>
      <c r="L568" s="24">
        <f t="shared" si="53"/>
        <v>0</v>
      </c>
    </row>
    <row r="569" spans="1:11" ht="12.75">
      <c r="A569" s="55">
        <v>139519170</v>
      </c>
      <c r="B569" s="297" t="s">
        <v>303</v>
      </c>
      <c r="C569" s="298"/>
      <c r="D569" s="236" t="s">
        <v>304</v>
      </c>
      <c r="E569" s="40"/>
      <c r="F569" s="41">
        <v>0.14</v>
      </c>
      <c r="G569" s="42">
        <f>+'Front Sheet'!$H$6</f>
        <v>0</v>
      </c>
      <c r="H569" s="43">
        <f>+F569-(F569*G569)</f>
        <v>0.14</v>
      </c>
      <c r="I569" s="43">
        <f>+F569*E569</f>
        <v>0</v>
      </c>
      <c r="J569" s="44">
        <f>+E569*H569</f>
        <v>0</v>
      </c>
      <c r="K569" s="29"/>
    </row>
    <row r="570" spans="1:12" ht="12.75">
      <c r="A570" s="55">
        <v>139527170</v>
      </c>
      <c r="B570" s="297" t="s">
        <v>303</v>
      </c>
      <c r="C570" s="298"/>
      <c r="D570" s="236" t="s">
        <v>305</v>
      </c>
      <c r="E570" s="40"/>
      <c r="F570" s="41">
        <v>0.14</v>
      </c>
      <c r="G570" s="42">
        <f>+'Front Sheet'!$H$6</f>
        <v>0</v>
      </c>
      <c r="H570" s="43">
        <f>+F570-(F570*G570)</f>
        <v>0.14</v>
      </c>
      <c r="I570" s="43">
        <f>+F570*E570</f>
        <v>0</v>
      </c>
      <c r="J570" s="44">
        <f>+E570*H570</f>
        <v>0</v>
      </c>
      <c r="K570" s="29">
        <v>0.025</v>
      </c>
      <c r="L570" s="24">
        <f t="shared" si="53"/>
        <v>0</v>
      </c>
    </row>
    <row r="571" spans="1:12" ht="12.75">
      <c r="A571" s="55">
        <v>139528170</v>
      </c>
      <c r="B571" s="297" t="s">
        <v>303</v>
      </c>
      <c r="C571" s="298"/>
      <c r="D571" s="236" t="s">
        <v>306</v>
      </c>
      <c r="E571" s="40"/>
      <c r="F571" s="41">
        <v>0.16</v>
      </c>
      <c r="G571" s="42">
        <f>+'Front Sheet'!$H$6</f>
        <v>0</v>
      </c>
      <c r="H571" s="43">
        <f>+F571-(F571*G571)</f>
        <v>0.16</v>
      </c>
      <c r="I571" s="43">
        <f>+F571*E571</f>
        <v>0</v>
      </c>
      <c r="J571" s="44">
        <f>+E571*H571</f>
        <v>0</v>
      </c>
      <c r="K571" s="29">
        <v>0.025</v>
      </c>
      <c r="L571" s="24">
        <f t="shared" si="53"/>
        <v>0</v>
      </c>
    </row>
    <row r="572" spans="1:12" ht="12.75">
      <c r="A572" s="34"/>
      <c r="B572" s="305"/>
      <c r="C572" s="305"/>
      <c r="D572" s="35"/>
      <c r="E572" s="35"/>
      <c r="F572" s="49"/>
      <c r="G572" s="49"/>
      <c r="H572" s="32"/>
      <c r="I572" s="32"/>
      <c r="J572" s="33"/>
      <c r="K572" s="29"/>
      <c r="L572" s="24">
        <f t="shared" si="53"/>
        <v>0</v>
      </c>
    </row>
    <row r="573" spans="1:12" ht="12.75">
      <c r="A573" s="176" t="s">
        <v>307</v>
      </c>
      <c r="B573" s="177"/>
      <c r="C573" s="177"/>
      <c r="D573" s="177"/>
      <c r="E573" s="177"/>
      <c r="F573" s="183"/>
      <c r="G573" s="183"/>
      <c r="H573" s="180"/>
      <c r="I573" s="180"/>
      <c r="J573" s="184"/>
      <c r="K573" s="29"/>
      <c r="L573" s="24">
        <f t="shared" si="53"/>
        <v>0</v>
      </c>
    </row>
    <row r="574" spans="1:12" ht="12.75">
      <c r="A574" s="61"/>
      <c r="B574" s="305"/>
      <c r="C574" s="305"/>
      <c r="D574" s="225"/>
      <c r="E574" s="31"/>
      <c r="F574" s="49"/>
      <c r="G574" s="49"/>
      <c r="H574" s="32"/>
      <c r="I574" s="32"/>
      <c r="J574" s="33"/>
      <c r="K574" s="29"/>
      <c r="L574" s="24">
        <f t="shared" si="53"/>
        <v>0</v>
      </c>
    </row>
    <row r="575" spans="1:12" ht="12.75">
      <c r="A575" s="55" t="s">
        <v>308</v>
      </c>
      <c r="B575" s="297" t="s">
        <v>309</v>
      </c>
      <c r="C575" s="298"/>
      <c r="D575" s="236" t="s">
        <v>236</v>
      </c>
      <c r="E575" s="40"/>
      <c r="F575" s="41">
        <v>6.14</v>
      </c>
      <c r="G575" s="42">
        <f>+'Front Sheet'!$F$7</f>
        <v>0</v>
      </c>
      <c r="H575" s="43">
        <f>+F575-(F575*G575)</f>
        <v>6.14</v>
      </c>
      <c r="I575" s="43">
        <f>+F575*E575</f>
        <v>0</v>
      </c>
      <c r="J575" s="44">
        <f>+E575*H575</f>
        <v>0</v>
      </c>
      <c r="K575" s="29">
        <v>1</v>
      </c>
      <c r="L575" s="24">
        <f t="shared" si="53"/>
        <v>0</v>
      </c>
    </row>
    <row r="576" spans="1:12" ht="12.75">
      <c r="A576" s="55" t="s">
        <v>310</v>
      </c>
      <c r="B576" s="297" t="s">
        <v>309</v>
      </c>
      <c r="C576" s="298"/>
      <c r="D576" s="236" t="s">
        <v>311</v>
      </c>
      <c r="E576" s="40"/>
      <c r="F576" s="41">
        <v>7</v>
      </c>
      <c r="G576" s="42">
        <f>+'Front Sheet'!$F$7</f>
        <v>0</v>
      </c>
      <c r="H576" s="43">
        <f>+F576-(F576*G576)</f>
        <v>7</v>
      </c>
      <c r="I576" s="43">
        <f>+F576*E576</f>
        <v>0</v>
      </c>
      <c r="J576" s="44">
        <f>+E576*H576</f>
        <v>0</v>
      </c>
      <c r="K576" s="29">
        <v>1</v>
      </c>
      <c r="L576" s="24">
        <f t="shared" si="53"/>
        <v>0</v>
      </c>
    </row>
    <row r="577" spans="1:12" ht="12.75">
      <c r="A577" s="55" t="s">
        <v>312</v>
      </c>
      <c r="B577" s="297" t="s">
        <v>309</v>
      </c>
      <c r="C577" s="298"/>
      <c r="D577" s="236" t="s">
        <v>237</v>
      </c>
      <c r="E577" s="40"/>
      <c r="F577" s="41">
        <v>7.8</v>
      </c>
      <c r="G577" s="42">
        <f>+'Front Sheet'!$F$7</f>
        <v>0</v>
      </c>
      <c r="H577" s="43">
        <f>+F577-(F577*G577)</f>
        <v>7.8</v>
      </c>
      <c r="I577" s="43">
        <f>+F577*E577</f>
        <v>0</v>
      </c>
      <c r="J577" s="44">
        <f>+E577*H577</f>
        <v>0</v>
      </c>
      <c r="K577" s="29">
        <v>1</v>
      </c>
      <c r="L577" s="24">
        <f t="shared" si="53"/>
        <v>0</v>
      </c>
    </row>
    <row r="578" spans="1:12" ht="12.75">
      <c r="A578" s="55" t="s">
        <v>313</v>
      </c>
      <c r="B578" s="297" t="s">
        <v>309</v>
      </c>
      <c r="C578" s="298"/>
      <c r="D578" s="236" t="s">
        <v>314</v>
      </c>
      <c r="E578" s="40"/>
      <c r="F578" s="41">
        <v>9</v>
      </c>
      <c r="G578" s="42">
        <f>+'Front Sheet'!$F$7</f>
        <v>0</v>
      </c>
      <c r="H578" s="43">
        <f>+F578-(F578*G578)</f>
        <v>9</v>
      </c>
      <c r="I578" s="43">
        <f>+F578*E578</f>
        <v>0</v>
      </c>
      <c r="J578" s="44">
        <f>+E578*H578</f>
        <v>0</v>
      </c>
      <c r="K578" s="29">
        <v>1</v>
      </c>
      <c r="L578" s="24">
        <f t="shared" si="53"/>
        <v>0</v>
      </c>
    </row>
    <row r="579" spans="1:12" ht="12.75">
      <c r="A579" s="86"/>
      <c r="B579" s="319"/>
      <c r="C579" s="319"/>
      <c r="D579" s="235"/>
      <c r="E579" s="87"/>
      <c r="F579" s="78"/>
      <c r="G579" s="78"/>
      <c r="H579" s="73"/>
      <c r="I579" s="73"/>
      <c r="J579" s="74"/>
      <c r="K579" s="29"/>
      <c r="L579" s="24">
        <f t="shared" si="53"/>
        <v>0</v>
      </c>
    </row>
    <row r="580" spans="1:12" ht="12.75">
      <c r="A580" s="55" t="s">
        <v>315</v>
      </c>
      <c r="B580" s="297" t="s">
        <v>316</v>
      </c>
      <c r="C580" s="298"/>
      <c r="D580" s="236" t="s">
        <v>317</v>
      </c>
      <c r="E580" s="40"/>
      <c r="F580" s="41">
        <v>4.42</v>
      </c>
      <c r="G580" s="42">
        <f>+'Front Sheet'!$F$7</f>
        <v>0</v>
      </c>
      <c r="H580" s="43">
        <f>+F580-(F580*G580)</f>
        <v>4.42</v>
      </c>
      <c r="I580" s="43">
        <f>+F580*E580</f>
        <v>0</v>
      </c>
      <c r="J580" s="44">
        <f>+E580*H580</f>
        <v>0</v>
      </c>
      <c r="K580" s="29">
        <v>1</v>
      </c>
      <c r="L580" s="24">
        <f t="shared" si="53"/>
        <v>0</v>
      </c>
    </row>
    <row r="581" spans="1:12" ht="12.75">
      <c r="A581" s="55" t="s">
        <v>318</v>
      </c>
      <c r="B581" s="297" t="s">
        <v>316</v>
      </c>
      <c r="C581" s="298"/>
      <c r="D581" s="236" t="s">
        <v>319</v>
      </c>
      <c r="E581" s="40"/>
      <c r="F581" s="41">
        <v>4.5</v>
      </c>
      <c r="G581" s="42">
        <f>+'Front Sheet'!$F$7</f>
        <v>0</v>
      </c>
      <c r="H581" s="43">
        <f>+F581-(F581*G581)</f>
        <v>4.5</v>
      </c>
      <c r="I581" s="43">
        <f>+F581*E581</f>
        <v>0</v>
      </c>
      <c r="J581" s="44">
        <f>+E581*H581</f>
        <v>0</v>
      </c>
      <c r="K581" s="29">
        <v>1</v>
      </c>
      <c r="L581" s="24">
        <f t="shared" si="53"/>
        <v>0</v>
      </c>
    </row>
    <row r="582" spans="1:12" ht="12.75">
      <c r="A582" s="55" t="s">
        <v>320</v>
      </c>
      <c r="B582" s="297" t="s">
        <v>316</v>
      </c>
      <c r="C582" s="298"/>
      <c r="D582" s="236" t="s">
        <v>321</v>
      </c>
      <c r="E582" s="40"/>
      <c r="F582" s="41">
        <v>4.92</v>
      </c>
      <c r="G582" s="42">
        <f>+'Front Sheet'!$F$7</f>
        <v>0</v>
      </c>
      <c r="H582" s="43">
        <f>+F582-(F582*G582)</f>
        <v>4.92</v>
      </c>
      <c r="I582" s="43">
        <f>+F582*E582</f>
        <v>0</v>
      </c>
      <c r="J582" s="44">
        <f>+E582*H582</f>
        <v>0</v>
      </c>
      <c r="K582" s="29">
        <v>1</v>
      </c>
      <c r="L582" s="24">
        <f t="shared" si="53"/>
        <v>0</v>
      </c>
    </row>
    <row r="583" spans="1:12" ht="12.75">
      <c r="A583" s="55" t="s">
        <v>322</v>
      </c>
      <c r="B583" s="297" t="s">
        <v>316</v>
      </c>
      <c r="C583" s="298"/>
      <c r="D583" s="236" t="s">
        <v>323</v>
      </c>
      <c r="E583" s="40"/>
      <c r="F583" s="41">
        <v>5.3</v>
      </c>
      <c r="G583" s="42">
        <f>+'Front Sheet'!$F$7</f>
        <v>0</v>
      </c>
      <c r="H583" s="43">
        <f>+F583-(F583*G583)</f>
        <v>5.3</v>
      </c>
      <c r="I583" s="43">
        <f>+F583*E583</f>
        <v>0</v>
      </c>
      <c r="J583" s="44">
        <f>+E583*H583</f>
        <v>0</v>
      </c>
      <c r="K583" s="29">
        <v>1</v>
      </c>
      <c r="L583" s="24">
        <f t="shared" si="53"/>
        <v>0</v>
      </c>
    </row>
    <row r="584" spans="1:12" ht="12.75">
      <c r="A584" s="86"/>
      <c r="B584" s="319"/>
      <c r="C584" s="319"/>
      <c r="D584" s="235"/>
      <c r="E584" s="87"/>
      <c r="F584" s="78"/>
      <c r="G584" s="78"/>
      <c r="H584" s="73"/>
      <c r="I584" s="73"/>
      <c r="J584" s="74"/>
      <c r="K584" s="29"/>
      <c r="L584" s="24">
        <f t="shared" si="53"/>
        <v>0</v>
      </c>
    </row>
    <row r="585" spans="1:12" ht="12.75">
      <c r="A585" s="55">
        <v>144382440</v>
      </c>
      <c r="B585" s="297" t="s">
        <v>324</v>
      </c>
      <c r="C585" s="298"/>
      <c r="D585" s="236" t="s">
        <v>325</v>
      </c>
      <c r="E585" s="40"/>
      <c r="F585" s="41">
        <v>0.9</v>
      </c>
      <c r="G585" s="42">
        <f>+'Front Sheet'!$F$7</f>
        <v>0</v>
      </c>
      <c r="H585" s="43">
        <f>+F585-(F585*G585)</f>
        <v>0.9</v>
      </c>
      <c r="I585" s="43">
        <f>+F585*E585</f>
        <v>0</v>
      </c>
      <c r="J585" s="44">
        <f>+E585*H585</f>
        <v>0</v>
      </c>
      <c r="K585" s="45">
        <v>0.05</v>
      </c>
      <c r="L585" s="24">
        <f t="shared" si="53"/>
        <v>0</v>
      </c>
    </row>
    <row r="586" spans="1:12" ht="12.75">
      <c r="A586" s="55">
        <v>144384440</v>
      </c>
      <c r="B586" s="297" t="s">
        <v>324</v>
      </c>
      <c r="C586" s="298"/>
      <c r="D586" s="236" t="s">
        <v>326</v>
      </c>
      <c r="E586" s="40"/>
      <c r="F586" s="41">
        <v>1.24</v>
      </c>
      <c r="G586" s="42">
        <f>+'Front Sheet'!$F$7</f>
        <v>0</v>
      </c>
      <c r="H586" s="43">
        <f>+F586-(F586*G586)</f>
        <v>1.24</v>
      </c>
      <c r="I586" s="43">
        <f>+F586*E586</f>
        <v>0</v>
      </c>
      <c r="J586" s="44">
        <f>+E586*H586</f>
        <v>0</v>
      </c>
      <c r="K586" s="45">
        <v>0.09</v>
      </c>
      <c r="L586" s="24">
        <f t="shared" si="53"/>
        <v>0</v>
      </c>
    </row>
    <row r="587" spans="1:12" ht="12.75">
      <c r="A587" s="55">
        <v>144386440</v>
      </c>
      <c r="B587" s="297" t="s">
        <v>324</v>
      </c>
      <c r="C587" s="298"/>
      <c r="D587" s="236" t="s">
        <v>327</v>
      </c>
      <c r="E587" s="40"/>
      <c r="F587" s="41">
        <v>1.56</v>
      </c>
      <c r="G587" s="42">
        <f>+'Front Sheet'!$F$7</f>
        <v>0</v>
      </c>
      <c r="H587" s="43">
        <f>+F587-(F587*G587)</f>
        <v>1.56</v>
      </c>
      <c r="I587" s="43">
        <f>+F587*E587</f>
        <v>0</v>
      </c>
      <c r="J587" s="44">
        <f>+E587*H587</f>
        <v>0</v>
      </c>
      <c r="K587" s="29">
        <v>0.1</v>
      </c>
      <c r="L587" s="24">
        <f t="shared" si="53"/>
        <v>0</v>
      </c>
    </row>
    <row r="588" spans="1:12" ht="12.75">
      <c r="A588" s="61"/>
      <c r="B588" s="305"/>
      <c r="C588" s="305"/>
      <c r="D588" s="225"/>
      <c r="E588" s="31"/>
      <c r="F588" s="84"/>
      <c r="G588" s="84"/>
      <c r="H588" s="32"/>
      <c r="I588" s="32"/>
      <c r="J588" s="33"/>
      <c r="K588" s="29"/>
      <c r="L588" s="24">
        <f t="shared" si="53"/>
        <v>0</v>
      </c>
    </row>
    <row r="589" spans="1:12" ht="12.75">
      <c r="A589" s="38">
        <v>4418447</v>
      </c>
      <c r="B589" s="297" t="s">
        <v>328</v>
      </c>
      <c r="C589" s="298"/>
      <c r="D589" s="236" t="s">
        <v>224</v>
      </c>
      <c r="E589" s="40"/>
      <c r="F589" s="41">
        <v>6.67</v>
      </c>
      <c r="G589" s="42">
        <f>+'Front Sheet'!$F$7</f>
        <v>0</v>
      </c>
      <c r="H589" s="43">
        <f>+F589-(F589*G589)</f>
        <v>6.67</v>
      </c>
      <c r="I589" s="43">
        <f>+F589*E589</f>
        <v>0</v>
      </c>
      <c r="J589" s="44">
        <f>+E589*H589</f>
        <v>0</v>
      </c>
      <c r="K589" s="29">
        <v>2</v>
      </c>
      <c r="L589" s="24">
        <f t="shared" si="53"/>
        <v>0</v>
      </c>
    </row>
    <row r="590" spans="1:12" ht="12.75">
      <c r="A590" s="38">
        <v>4419047</v>
      </c>
      <c r="B590" s="297" t="s">
        <v>328</v>
      </c>
      <c r="C590" s="298"/>
      <c r="D590" s="236" t="s">
        <v>232</v>
      </c>
      <c r="E590" s="40"/>
      <c r="F590" s="41">
        <v>8.34</v>
      </c>
      <c r="G590" s="42">
        <f>+'Front Sheet'!$F$7</f>
        <v>0</v>
      </c>
      <c r="H590" s="43">
        <f>+F590-(F590*G590)</f>
        <v>8.34</v>
      </c>
      <c r="I590" s="43">
        <f>+F590*E590</f>
        <v>0</v>
      </c>
      <c r="J590" s="44">
        <f>+E590*H590</f>
        <v>0</v>
      </c>
      <c r="K590" s="29">
        <v>2.5</v>
      </c>
      <c r="L590" s="24">
        <f aca="true" t="shared" si="54" ref="L590:L653">E590*K590</f>
        <v>0</v>
      </c>
    </row>
    <row r="591" spans="1:12" ht="12.75">
      <c r="A591" s="61"/>
      <c r="B591" s="305"/>
      <c r="C591" s="305"/>
      <c r="D591" s="225"/>
      <c r="E591" s="31"/>
      <c r="F591" s="78"/>
      <c r="G591" s="78"/>
      <c r="H591" s="32"/>
      <c r="I591" s="32"/>
      <c r="J591" s="33"/>
      <c r="K591" s="29"/>
      <c r="L591" s="24">
        <f t="shared" si="54"/>
        <v>0</v>
      </c>
    </row>
    <row r="592" spans="1:12" ht="12.75">
      <c r="A592" s="55">
        <v>144661380</v>
      </c>
      <c r="B592" s="297" t="s">
        <v>329</v>
      </c>
      <c r="C592" s="298"/>
      <c r="D592" s="236" t="s">
        <v>330</v>
      </c>
      <c r="E592" s="40"/>
      <c r="F592" s="41">
        <v>4.64</v>
      </c>
      <c r="G592" s="42">
        <f>+'Front Sheet'!$F$7</f>
        <v>0</v>
      </c>
      <c r="H592" s="43">
        <f>+F592-(F592*G592)</f>
        <v>4.64</v>
      </c>
      <c r="I592" s="43">
        <f>+F592*E592</f>
        <v>0</v>
      </c>
      <c r="J592" s="44">
        <f>+E592*H592</f>
        <v>0</v>
      </c>
      <c r="K592" s="45">
        <v>0.33</v>
      </c>
      <c r="L592" s="24">
        <f t="shared" si="54"/>
        <v>0</v>
      </c>
    </row>
    <row r="593" spans="1:12" ht="12.75">
      <c r="A593" s="55">
        <v>149897380</v>
      </c>
      <c r="B593" s="297" t="s">
        <v>329</v>
      </c>
      <c r="C593" s="298"/>
      <c r="D593" s="236" t="s">
        <v>331</v>
      </c>
      <c r="E593" s="40"/>
      <c r="F593" s="41">
        <v>4.64</v>
      </c>
      <c r="G593" s="42">
        <f>+'Front Sheet'!$F$7</f>
        <v>0</v>
      </c>
      <c r="H593" s="43">
        <f>+F593-(F593*G593)</f>
        <v>4.64</v>
      </c>
      <c r="I593" s="43">
        <f>+F593*E593</f>
        <v>0</v>
      </c>
      <c r="J593" s="44">
        <f>+E593*H593</f>
        <v>0</v>
      </c>
      <c r="K593" s="45">
        <v>0.49</v>
      </c>
      <c r="L593" s="24">
        <f t="shared" si="54"/>
        <v>0</v>
      </c>
    </row>
    <row r="594" spans="1:12" ht="12.75">
      <c r="A594" s="55">
        <v>144201380</v>
      </c>
      <c r="B594" s="297" t="s">
        <v>329</v>
      </c>
      <c r="C594" s="298"/>
      <c r="D594" s="236" t="s">
        <v>332</v>
      </c>
      <c r="E594" s="40"/>
      <c r="F594" s="41">
        <v>5.66</v>
      </c>
      <c r="G594" s="42">
        <f>+'Front Sheet'!$F$7</f>
        <v>0</v>
      </c>
      <c r="H594" s="43">
        <f>+F594-(F594*G594)</f>
        <v>5.66</v>
      </c>
      <c r="I594" s="43">
        <f>+F594*E594</f>
        <v>0</v>
      </c>
      <c r="J594" s="44">
        <f>+E594*H594</f>
        <v>0</v>
      </c>
      <c r="K594" s="45">
        <v>0.49</v>
      </c>
      <c r="L594" s="24">
        <f t="shared" si="54"/>
        <v>0</v>
      </c>
    </row>
    <row r="595" spans="1:12" ht="12.75">
      <c r="A595" s="55">
        <v>144202380</v>
      </c>
      <c r="B595" s="297" t="s">
        <v>329</v>
      </c>
      <c r="C595" s="298"/>
      <c r="D595" s="236" t="s">
        <v>333</v>
      </c>
      <c r="E595" s="40"/>
      <c r="F595" s="41">
        <v>6.34</v>
      </c>
      <c r="G595" s="42">
        <f>+'Front Sheet'!$F$7</f>
        <v>0</v>
      </c>
      <c r="H595" s="43">
        <f>+F595-(F595*G595)</f>
        <v>6.34</v>
      </c>
      <c r="I595" s="43">
        <f>+F595*E595</f>
        <v>0</v>
      </c>
      <c r="J595" s="44">
        <f>+E595*H595</f>
        <v>0</v>
      </c>
      <c r="K595" s="45">
        <v>0.61</v>
      </c>
      <c r="L595" s="24">
        <f t="shared" si="54"/>
        <v>0</v>
      </c>
    </row>
    <row r="596" spans="1:12" ht="12.75">
      <c r="A596" s="61"/>
      <c r="B596" s="305"/>
      <c r="C596" s="305"/>
      <c r="D596" s="225"/>
      <c r="E596" s="31"/>
      <c r="F596" s="49"/>
      <c r="G596" s="49"/>
      <c r="H596" s="32"/>
      <c r="I596" s="32"/>
      <c r="J596" s="33"/>
      <c r="K596" s="29"/>
      <c r="L596" s="24">
        <f t="shared" si="54"/>
        <v>0</v>
      </c>
    </row>
    <row r="597" spans="1:12" ht="12.75">
      <c r="A597" s="55">
        <v>143071380</v>
      </c>
      <c r="B597" s="297" t="s">
        <v>334</v>
      </c>
      <c r="C597" s="298"/>
      <c r="D597" s="236" t="s">
        <v>335</v>
      </c>
      <c r="E597" s="40"/>
      <c r="F597" s="41">
        <v>3.72</v>
      </c>
      <c r="G597" s="42">
        <f>+'Front Sheet'!$F$7</f>
        <v>0</v>
      </c>
      <c r="H597" s="43">
        <f aca="true" t="shared" si="55" ref="H597:H603">+F597-(F597*G597)</f>
        <v>3.72</v>
      </c>
      <c r="I597" s="43">
        <f aca="true" t="shared" si="56" ref="I597:I603">+F597*E597</f>
        <v>0</v>
      </c>
      <c r="J597" s="44">
        <f aca="true" t="shared" si="57" ref="J597:J603">+E597*H597</f>
        <v>0</v>
      </c>
      <c r="K597" s="45">
        <v>0.1</v>
      </c>
      <c r="L597" s="24">
        <f t="shared" si="54"/>
        <v>0</v>
      </c>
    </row>
    <row r="598" spans="1:12" ht="12.75">
      <c r="A598" s="55">
        <v>143072380</v>
      </c>
      <c r="B598" s="297" t="s">
        <v>334</v>
      </c>
      <c r="C598" s="298"/>
      <c r="D598" s="236" t="s">
        <v>336</v>
      </c>
      <c r="E598" s="40"/>
      <c r="F598" s="41">
        <v>4</v>
      </c>
      <c r="G598" s="42">
        <f>+'Front Sheet'!$F$7</f>
        <v>0</v>
      </c>
      <c r="H598" s="43">
        <f t="shared" si="55"/>
        <v>4</v>
      </c>
      <c r="I598" s="43">
        <f t="shared" si="56"/>
        <v>0</v>
      </c>
      <c r="J598" s="44">
        <f t="shared" si="57"/>
        <v>0</v>
      </c>
      <c r="K598" s="45">
        <v>0.15</v>
      </c>
      <c r="L598" s="24">
        <f t="shared" si="54"/>
        <v>0</v>
      </c>
    </row>
    <row r="599" spans="1:12" ht="12.75">
      <c r="A599" s="55">
        <v>143074380</v>
      </c>
      <c r="B599" s="297" t="s">
        <v>334</v>
      </c>
      <c r="C599" s="298"/>
      <c r="D599" s="236" t="s">
        <v>337</v>
      </c>
      <c r="E599" s="40"/>
      <c r="F599" s="41">
        <v>4.14</v>
      </c>
      <c r="G599" s="42">
        <f>+'Front Sheet'!$F$7</f>
        <v>0</v>
      </c>
      <c r="H599" s="43">
        <f t="shared" si="55"/>
        <v>4.14</v>
      </c>
      <c r="I599" s="43">
        <f t="shared" si="56"/>
        <v>0</v>
      </c>
      <c r="J599" s="44">
        <f t="shared" si="57"/>
        <v>0</v>
      </c>
      <c r="K599" s="45">
        <v>0.21</v>
      </c>
      <c r="L599" s="24">
        <f t="shared" si="54"/>
        <v>0</v>
      </c>
    </row>
    <row r="600" spans="1:12" ht="12.75">
      <c r="A600" s="55">
        <v>143075380</v>
      </c>
      <c r="B600" s="297" t="s">
        <v>334</v>
      </c>
      <c r="C600" s="298"/>
      <c r="D600" s="236" t="s">
        <v>338</v>
      </c>
      <c r="E600" s="40"/>
      <c r="F600" s="41">
        <v>4.7</v>
      </c>
      <c r="G600" s="42">
        <f>+'Front Sheet'!$F$7</f>
        <v>0</v>
      </c>
      <c r="H600" s="43">
        <f t="shared" si="55"/>
        <v>4.7</v>
      </c>
      <c r="I600" s="43">
        <f t="shared" si="56"/>
        <v>0</v>
      </c>
      <c r="J600" s="44">
        <f t="shared" si="57"/>
        <v>0</v>
      </c>
      <c r="K600" s="45">
        <v>0.24</v>
      </c>
      <c r="L600" s="24">
        <f t="shared" si="54"/>
        <v>0</v>
      </c>
    </row>
    <row r="601" spans="1:12" ht="12.75">
      <c r="A601" s="55">
        <v>143076380</v>
      </c>
      <c r="B601" s="297" t="s">
        <v>334</v>
      </c>
      <c r="C601" s="298"/>
      <c r="D601" s="236" t="s">
        <v>339</v>
      </c>
      <c r="E601" s="40"/>
      <c r="F601" s="41">
        <v>5.06</v>
      </c>
      <c r="G601" s="42">
        <f>+'Front Sheet'!$F$7</f>
        <v>0</v>
      </c>
      <c r="H601" s="43">
        <f t="shared" si="55"/>
        <v>5.06</v>
      </c>
      <c r="I601" s="43">
        <f t="shared" si="56"/>
        <v>0</v>
      </c>
      <c r="J601" s="44">
        <f t="shared" si="57"/>
        <v>0</v>
      </c>
      <c r="K601" s="45">
        <v>0.28</v>
      </c>
      <c r="L601" s="24">
        <f t="shared" si="54"/>
        <v>0</v>
      </c>
    </row>
    <row r="602" spans="1:12" ht="12.75">
      <c r="A602" s="55">
        <v>143077380</v>
      </c>
      <c r="B602" s="297" t="s">
        <v>334</v>
      </c>
      <c r="C602" s="298"/>
      <c r="D602" s="236" t="s">
        <v>340</v>
      </c>
      <c r="E602" s="40"/>
      <c r="F602" s="41">
        <v>5.64</v>
      </c>
      <c r="G602" s="42">
        <f>+'Front Sheet'!$F$7</f>
        <v>0</v>
      </c>
      <c r="H602" s="43">
        <f t="shared" si="55"/>
        <v>5.64</v>
      </c>
      <c r="I602" s="43">
        <f t="shared" si="56"/>
        <v>0</v>
      </c>
      <c r="J602" s="44">
        <f t="shared" si="57"/>
        <v>0</v>
      </c>
      <c r="K602" s="45">
        <v>0.32</v>
      </c>
      <c r="L602" s="24">
        <f t="shared" si="54"/>
        <v>0</v>
      </c>
    </row>
    <row r="603" spans="1:12" ht="12.75">
      <c r="A603" s="55">
        <v>143078380</v>
      </c>
      <c r="B603" s="297" t="s">
        <v>334</v>
      </c>
      <c r="C603" s="298"/>
      <c r="D603" s="236" t="s">
        <v>341</v>
      </c>
      <c r="E603" s="40"/>
      <c r="F603" s="41">
        <v>5.88</v>
      </c>
      <c r="G603" s="42">
        <f>+'Front Sheet'!$F$7</f>
        <v>0</v>
      </c>
      <c r="H603" s="43">
        <f t="shared" si="55"/>
        <v>5.88</v>
      </c>
      <c r="I603" s="43">
        <f t="shared" si="56"/>
        <v>0</v>
      </c>
      <c r="J603" s="44">
        <f t="shared" si="57"/>
        <v>0</v>
      </c>
      <c r="K603" s="45">
        <v>0.32</v>
      </c>
      <c r="L603" s="24">
        <f t="shared" si="54"/>
        <v>0</v>
      </c>
    </row>
    <row r="604" spans="1:12" ht="12.75">
      <c r="A604" s="86"/>
      <c r="B604" s="319"/>
      <c r="C604" s="319"/>
      <c r="D604" s="235"/>
      <c r="E604" s="87"/>
      <c r="F604" s="78"/>
      <c r="G604" s="78"/>
      <c r="H604" s="73"/>
      <c r="I604" s="73"/>
      <c r="J604" s="74"/>
      <c r="K604" s="29"/>
      <c r="L604" s="24">
        <f t="shared" si="54"/>
        <v>0</v>
      </c>
    </row>
    <row r="605" spans="1:12" ht="12.75">
      <c r="A605" s="55">
        <v>144662380</v>
      </c>
      <c r="B605" s="297" t="s">
        <v>329</v>
      </c>
      <c r="C605" s="298"/>
      <c r="D605" s="236" t="s">
        <v>342</v>
      </c>
      <c r="E605" s="40"/>
      <c r="F605" s="41">
        <v>6.2</v>
      </c>
      <c r="G605" s="42">
        <f>+'Front Sheet'!$F$7</f>
        <v>0</v>
      </c>
      <c r="H605" s="43">
        <f>+F605-(F605*G605)</f>
        <v>6.2</v>
      </c>
      <c r="I605" s="43">
        <f>+F605*E605</f>
        <v>0</v>
      </c>
      <c r="J605" s="44">
        <f>+E605*H605</f>
        <v>0</v>
      </c>
      <c r="K605" s="45">
        <v>0.33</v>
      </c>
      <c r="L605" s="24">
        <f t="shared" si="54"/>
        <v>0</v>
      </c>
    </row>
    <row r="606" spans="1:12" ht="12.75">
      <c r="A606" s="55">
        <v>149899380</v>
      </c>
      <c r="B606" s="297" t="s">
        <v>329</v>
      </c>
      <c r="C606" s="298"/>
      <c r="D606" s="236" t="s">
        <v>343</v>
      </c>
      <c r="E606" s="40"/>
      <c r="F606" s="41">
        <v>13.46</v>
      </c>
      <c r="G606" s="42">
        <f>+'Front Sheet'!$F$7</f>
        <v>0</v>
      </c>
      <c r="H606" s="43">
        <f>+F606-(F606*G606)</f>
        <v>13.46</v>
      </c>
      <c r="I606" s="43">
        <f>+F606*E606</f>
        <v>0</v>
      </c>
      <c r="J606" s="44">
        <f>+E606*H606</f>
        <v>0</v>
      </c>
      <c r="K606" s="45">
        <v>0.49</v>
      </c>
      <c r="L606" s="24">
        <f t="shared" si="54"/>
        <v>0</v>
      </c>
    </row>
    <row r="607" spans="1:12" ht="12.75">
      <c r="A607" s="55">
        <v>144205380</v>
      </c>
      <c r="B607" s="297" t="s">
        <v>329</v>
      </c>
      <c r="C607" s="298"/>
      <c r="D607" s="236" t="s">
        <v>344</v>
      </c>
      <c r="E607" s="40"/>
      <c r="F607" s="41">
        <v>7.44</v>
      </c>
      <c r="G607" s="42">
        <f>+'Front Sheet'!$F$7</f>
        <v>0</v>
      </c>
      <c r="H607" s="43">
        <f>+F607-(F607*G607)</f>
        <v>7.44</v>
      </c>
      <c r="I607" s="43">
        <f>+F607*E607</f>
        <v>0</v>
      </c>
      <c r="J607" s="44">
        <f>+E607*H607</f>
        <v>0</v>
      </c>
      <c r="K607" s="45">
        <v>0.49</v>
      </c>
      <c r="L607" s="24">
        <f t="shared" si="54"/>
        <v>0</v>
      </c>
    </row>
    <row r="608" spans="1:12" ht="12.75">
      <c r="A608" s="55">
        <v>144206380</v>
      </c>
      <c r="B608" s="297" t="s">
        <v>329</v>
      </c>
      <c r="C608" s="298"/>
      <c r="D608" s="236" t="s">
        <v>345</v>
      </c>
      <c r="E608" s="40"/>
      <c r="F608" s="41">
        <v>8.58</v>
      </c>
      <c r="G608" s="42">
        <f>+'Front Sheet'!$F$7</f>
        <v>0</v>
      </c>
      <c r="H608" s="43">
        <f>+F608-(F608*G608)</f>
        <v>8.58</v>
      </c>
      <c r="I608" s="43">
        <f>+F608*E608</f>
        <v>0</v>
      </c>
      <c r="J608" s="44">
        <f>+E608*H608</f>
        <v>0</v>
      </c>
      <c r="K608" s="45">
        <v>0.61</v>
      </c>
      <c r="L608" s="24">
        <f t="shared" si="54"/>
        <v>0</v>
      </c>
    </row>
    <row r="609" spans="1:12" ht="12.75">
      <c r="A609" s="61"/>
      <c r="B609" s="305"/>
      <c r="C609" s="305"/>
      <c r="D609" s="225"/>
      <c r="E609" s="31"/>
      <c r="F609" s="49"/>
      <c r="G609" s="49"/>
      <c r="H609" s="32"/>
      <c r="I609" s="32"/>
      <c r="J609" s="33"/>
      <c r="K609" s="29"/>
      <c r="L609" s="24">
        <f t="shared" si="54"/>
        <v>0</v>
      </c>
    </row>
    <row r="610" spans="1:12" ht="12.75">
      <c r="A610" s="55">
        <v>143081380</v>
      </c>
      <c r="B610" s="297" t="s">
        <v>334</v>
      </c>
      <c r="C610" s="298"/>
      <c r="D610" s="236" t="s">
        <v>346</v>
      </c>
      <c r="E610" s="40"/>
      <c r="F610" s="41">
        <v>4.14</v>
      </c>
      <c r="G610" s="42">
        <f>+'Front Sheet'!$F$7</f>
        <v>0</v>
      </c>
      <c r="H610" s="43">
        <f aca="true" t="shared" si="58" ref="H610:H615">+F610-(F610*G610)</f>
        <v>4.14</v>
      </c>
      <c r="I610" s="43">
        <f aca="true" t="shared" si="59" ref="I610:I615">+F610*E610</f>
        <v>0</v>
      </c>
      <c r="J610" s="44">
        <f aca="true" t="shared" si="60" ref="J610:J615">+E610*H610</f>
        <v>0</v>
      </c>
      <c r="K610" s="45">
        <v>0.17</v>
      </c>
      <c r="L610" s="24">
        <f t="shared" si="54"/>
        <v>0</v>
      </c>
    </row>
    <row r="611" spans="1:12" ht="12.75">
      <c r="A611" s="55">
        <v>143082380</v>
      </c>
      <c r="B611" s="297" t="s">
        <v>334</v>
      </c>
      <c r="C611" s="298"/>
      <c r="D611" s="236" t="s">
        <v>347</v>
      </c>
      <c r="E611" s="40"/>
      <c r="F611" s="41">
        <v>4.68</v>
      </c>
      <c r="G611" s="42">
        <f>+'Front Sheet'!$F$7</f>
        <v>0</v>
      </c>
      <c r="H611" s="43">
        <f t="shared" si="58"/>
        <v>4.68</v>
      </c>
      <c r="I611" s="43">
        <f t="shared" si="59"/>
        <v>0</v>
      </c>
      <c r="J611" s="44">
        <f t="shared" si="60"/>
        <v>0</v>
      </c>
      <c r="K611" s="45">
        <v>0.2</v>
      </c>
      <c r="L611" s="24">
        <f t="shared" si="54"/>
        <v>0</v>
      </c>
    </row>
    <row r="612" spans="1:12" ht="12.75">
      <c r="A612" s="55">
        <v>143084380</v>
      </c>
      <c r="B612" s="297" t="s">
        <v>334</v>
      </c>
      <c r="C612" s="298"/>
      <c r="D612" s="236" t="s">
        <v>348</v>
      </c>
      <c r="E612" s="40"/>
      <c r="F612" s="41">
        <v>4.88</v>
      </c>
      <c r="G612" s="42">
        <f>+'Front Sheet'!$F$7</f>
        <v>0</v>
      </c>
      <c r="H612" s="43">
        <f t="shared" si="58"/>
        <v>4.88</v>
      </c>
      <c r="I612" s="43">
        <f t="shared" si="59"/>
        <v>0</v>
      </c>
      <c r="J612" s="44">
        <f t="shared" si="60"/>
        <v>0</v>
      </c>
      <c r="K612" s="45">
        <v>0.21</v>
      </c>
      <c r="L612" s="24">
        <f t="shared" si="54"/>
        <v>0</v>
      </c>
    </row>
    <row r="613" spans="1:12" ht="12.75">
      <c r="A613" s="55">
        <v>143085380</v>
      </c>
      <c r="B613" s="297" t="s">
        <v>334</v>
      </c>
      <c r="C613" s="298"/>
      <c r="D613" s="236" t="s">
        <v>349</v>
      </c>
      <c r="E613" s="40"/>
      <c r="F613" s="41">
        <v>5.4</v>
      </c>
      <c r="G613" s="42">
        <f>+'Front Sheet'!$F$7</f>
        <v>0</v>
      </c>
      <c r="H613" s="43">
        <f t="shared" si="58"/>
        <v>5.4</v>
      </c>
      <c r="I613" s="43">
        <f t="shared" si="59"/>
        <v>0</v>
      </c>
      <c r="J613" s="44">
        <f t="shared" si="60"/>
        <v>0</v>
      </c>
      <c r="K613" s="45">
        <v>0.28</v>
      </c>
      <c r="L613" s="24">
        <f t="shared" si="54"/>
        <v>0</v>
      </c>
    </row>
    <row r="614" spans="1:12" ht="12.75">
      <c r="A614" s="55">
        <v>143086380</v>
      </c>
      <c r="B614" s="297" t="s">
        <v>334</v>
      </c>
      <c r="C614" s="298"/>
      <c r="D614" s="236" t="s">
        <v>350</v>
      </c>
      <c r="E614" s="40"/>
      <c r="F614" s="41">
        <v>5.78</v>
      </c>
      <c r="G614" s="42">
        <f>+'Front Sheet'!$F$7</f>
        <v>0</v>
      </c>
      <c r="H614" s="43">
        <f t="shared" si="58"/>
        <v>5.78</v>
      </c>
      <c r="I614" s="43">
        <f t="shared" si="59"/>
        <v>0</v>
      </c>
      <c r="J614" s="44">
        <f t="shared" si="60"/>
        <v>0</v>
      </c>
      <c r="K614" s="45">
        <v>0.32</v>
      </c>
      <c r="L614" s="24">
        <f t="shared" si="54"/>
        <v>0</v>
      </c>
    </row>
    <row r="615" spans="1:12" ht="12.75">
      <c r="A615" s="55">
        <v>143087380</v>
      </c>
      <c r="B615" s="297" t="s">
        <v>334</v>
      </c>
      <c r="C615" s="298"/>
      <c r="D615" s="236" t="s">
        <v>351</v>
      </c>
      <c r="E615" s="40"/>
      <c r="F615" s="41">
        <v>7.1</v>
      </c>
      <c r="G615" s="42">
        <f>+'Front Sheet'!$F$7</f>
        <v>0</v>
      </c>
      <c r="H615" s="43">
        <f t="shared" si="58"/>
        <v>7.1</v>
      </c>
      <c r="I615" s="43">
        <f t="shared" si="59"/>
        <v>0</v>
      </c>
      <c r="J615" s="44">
        <f t="shared" si="60"/>
        <v>0</v>
      </c>
      <c r="K615" s="45">
        <v>0.39</v>
      </c>
      <c r="L615" s="24">
        <f t="shared" si="54"/>
        <v>0</v>
      </c>
    </row>
    <row r="616" spans="1:12" ht="12.75">
      <c r="A616" s="61"/>
      <c r="B616" s="305"/>
      <c r="C616" s="305"/>
      <c r="D616" s="225"/>
      <c r="E616" s="31"/>
      <c r="F616" s="49"/>
      <c r="G616" s="49"/>
      <c r="H616" s="32"/>
      <c r="I616" s="32"/>
      <c r="J616" s="33"/>
      <c r="K616" s="29"/>
      <c r="L616" s="24">
        <f t="shared" si="54"/>
        <v>0</v>
      </c>
    </row>
    <row r="617" spans="1:12" ht="12.75">
      <c r="A617" s="38">
        <v>4441444</v>
      </c>
      <c r="B617" s="297" t="s">
        <v>352</v>
      </c>
      <c r="C617" s="298"/>
      <c r="D617" s="236" t="s">
        <v>353</v>
      </c>
      <c r="E617" s="40"/>
      <c r="F617" s="41">
        <v>1.92</v>
      </c>
      <c r="G617" s="42">
        <f>+'Front Sheet'!$F$7</f>
        <v>0</v>
      </c>
      <c r="H617" s="43">
        <f>+F617-(F617*G617)</f>
        <v>1.92</v>
      </c>
      <c r="I617" s="43">
        <f>+F617*E617</f>
        <v>0</v>
      </c>
      <c r="J617" s="44">
        <f>+E617*H617</f>
        <v>0</v>
      </c>
      <c r="K617" s="45">
        <v>0.26</v>
      </c>
      <c r="L617" s="24">
        <f t="shared" si="54"/>
        <v>0</v>
      </c>
    </row>
    <row r="618" spans="1:12" ht="12.75">
      <c r="A618" s="38">
        <v>4441544</v>
      </c>
      <c r="B618" s="297" t="s">
        <v>352</v>
      </c>
      <c r="C618" s="298"/>
      <c r="D618" s="236" t="s">
        <v>354</v>
      </c>
      <c r="E618" s="40"/>
      <c r="F618" s="41">
        <v>2.16</v>
      </c>
      <c r="G618" s="42">
        <f>+'Front Sheet'!$F$7</f>
        <v>0</v>
      </c>
      <c r="H618" s="43">
        <f>+F618-(F618*G618)</f>
        <v>2.16</v>
      </c>
      <c r="I618" s="43">
        <f>+F618*E618</f>
        <v>0</v>
      </c>
      <c r="J618" s="44">
        <f>+E618*H618</f>
        <v>0</v>
      </c>
      <c r="K618" s="45">
        <v>0.42</v>
      </c>
      <c r="L618" s="24">
        <f t="shared" si="54"/>
        <v>0</v>
      </c>
    </row>
    <row r="619" spans="1:12" ht="12.75">
      <c r="A619" s="38">
        <v>4441644</v>
      </c>
      <c r="B619" s="297" t="s">
        <v>352</v>
      </c>
      <c r="C619" s="298"/>
      <c r="D619" s="236" t="s">
        <v>355</v>
      </c>
      <c r="E619" s="40"/>
      <c r="F619" s="41">
        <v>3.6</v>
      </c>
      <c r="G619" s="42">
        <f>+'Front Sheet'!$F$7</f>
        <v>0</v>
      </c>
      <c r="H619" s="43">
        <f>+F619-(F619*G619)</f>
        <v>3.6</v>
      </c>
      <c r="I619" s="43">
        <f>+F619*E619</f>
        <v>0</v>
      </c>
      <c r="J619" s="44">
        <f>+E619*H619</f>
        <v>0</v>
      </c>
      <c r="K619" s="45">
        <v>0.44</v>
      </c>
      <c r="L619" s="24">
        <f t="shared" si="54"/>
        <v>0</v>
      </c>
    </row>
    <row r="620" spans="1:12" ht="12.75">
      <c r="A620" s="86"/>
      <c r="B620" s="319"/>
      <c r="C620" s="319"/>
      <c r="D620" s="235"/>
      <c r="E620" s="87"/>
      <c r="F620" s="78"/>
      <c r="G620" s="78"/>
      <c r="H620" s="73"/>
      <c r="I620" s="73"/>
      <c r="J620" s="74"/>
      <c r="K620" s="29"/>
      <c r="L620" s="24">
        <f t="shared" si="54"/>
        <v>0</v>
      </c>
    </row>
    <row r="621" spans="1:12" ht="12.75">
      <c r="A621" s="38">
        <v>4537244</v>
      </c>
      <c r="B621" s="297" t="s">
        <v>356</v>
      </c>
      <c r="C621" s="298"/>
      <c r="D621" s="236" t="s">
        <v>357</v>
      </c>
      <c r="E621" s="40"/>
      <c r="F621" s="41">
        <v>1.94</v>
      </c>
      <c r="G621" s="42">
        <f>+'Front Sheet'!$F$7</f>
        <v>0</v>
      </c>
      <c r="H621" s="43">
        <f aca="true" t="shared" si="61" ref="H621:H626">+F621-(F621*G621)</f>
        <v>1.94</v>
      </c>
      <c r="I621" s="43">
        <f aca="true" t="shared" si="62" ref="I621:I626">+F621*E621</f>
        <v>0</v>
      </c>
      <c r="J621" s="44">
        <f aca="true" t="shared" si="63" ref="J621:J626">+E621*H621</f>
        <v>0</v>
      </c>
      <c r="K621" s="45">
        <v>0.05</v>
      </c>
      <c r="L621" s="24">
        <f t="shared" si="54"/>
        <v>0</v>
      </c>
    </row>
    <row r="622" spans="1:12" ht="12.75">
      <c r="A622" s="38">
        <v>4537444</v>
      </c>
      <c r="B622" s="297" t="s">
        <v>356</v>
      </c>
      <c r="C622" s="298"/>
      <c r="D622" s="236" t="s">
        <v>358</v>
      </c>
      <c r="E622" s="40"/>
      <c r="F622" s="41">
        <v>1.94</v>
      </c>
      <c r="G622" s="42">
        <f>+'Front Sheet'!$F$7</f>
        <v>0</v>
      </c>
      <c r="H622" s="43">
        <f t="shared" si="61"/>
        <v>1.94</v>
      </c>
      <c r="I622" s="43">
        <f t="shared" si="62"/>
        <v>0</v>
      </c>
      <c r="J622" s="44">
        <f t="shared" si="63"/>
        <v>0</v>
      </c>
      <c r="K622" s="45">
        <v>0.06</v>
      </c>
      <c r="L622" s="24">
        <f t="shared" si="54"/>
        <v>0</v>
      </c>
    </row>
    <row r="623" spans="1:12" ht="12.75">
      <c r="A623" s="38">
        <v>4537644</v>
      </c>
      <c r="B623" s="297" t="s">
        <v>356</v>
      </c>
      <c r="C623" s="298"/>
      <c r="D623" s="236" t="s">
        <v>359</v>
      </c>
      <c r="E623" s="40"/>
      <c r="F623" s="41">
        <v>2.34</v>
      </c>
      <c r="G623" s="42">
        <f>+'Front Sheet'!$F$7</f>
        <v>0</v>
      </c>
      <c r="H623" s="43">
        <f t="shared" si="61"/>
        <v>2.34</v>
      </c>
      <c r="I623" s="43">
        <f t="shared" si="62"/>
        <v>0</v>
      </c>
      <c r="J623" s="44">
        <f t="shared" si="63"/>
        <v>0</v>
      </c>
      <c r="K623" s="45">
        <v>0.07</v>
      </c>
      <c r="L623" s="24">
        <f t="shared" si="54"/>
        <v>0</v>
      </c>
    </row>
    <row r="624" spans="1:12" ht="12.75">
      <c r="A624" s="38">
        <v>4442344</v>
      </c>
      <c r="B624" s="297" t="s">
        <v>356</v>
      </c>
      <c r="C624" s="298"/>
      <c r="D624" s="236" t="s">
        <v>360</v>
      </c>
      <c r="E624" s="40"/>
      <c r="F624" s="41">
        <v>1.04</v>
      </c>
      <c r="G624" s="42">
        <f>+'Front Sheet'!$F$7</f>
        <v>0</v>
      </c>
      <c r="H624" s="43">
        <f t="shared" si="61"/>
        <v>1.04</v>
      </c>
      <c r="I624" s="43">
        <f t="shared" si="62"/>
        <v>0</v>
      </c>
      <c r="J624" s="44">
        <f t="shared" si="63"/>
        <v>0</v>
      </c>
      <c r="K624" s="45">
        <v>0.1</v>
      </c>
      <c r="L624" s="24">
        <f t="shared" si="54"/>
        <v>0</v>
      </c>
    </row>
    <row r="625" spans="1:12" ht="12.75">
      <c r="A625" s="38">
        <v>4442444</v>
      </c>
      <c r="B625" s="297" t="s">
        <v>356</v>
      </c>
      <c r="C625" s="298"/>
      <c r="D625" s="236" t="s">
        <v>361</v>
      </c>
      <c r="E625" s="40"/>
      <c r="F625" s="41">
        <v>1.56</v>
      </c>
      <c r="G625" s="42">
        <f>+'Front Sheet'!$F$7</f>
        <v>0</v>
      </c>
      <c r="H625" s="43">
        <f t="shared" si="61"/>
        <v>1.56</v>
      </c>
      <c r="I625" s="43">
        <f t="shared" si="62"/>
        <v>0</v>
      </c>
      <c r="J625" s="44">
        <f t="shared" si="63"/>
        <v>0</v>
      </c>
      <c r="K625" s="45">
        <v>0.13</v>
      </c>
      <c r="L625" s="24">
        <f t="shared" si="54"/>
        <v>0</v>
      </c>
    </row>
    <row r="626" spans="1:12" ht="12.75">
      <c r="A626" s="38">
        <v>4442544</v>
      </c>
      <c r="B626" s="297" t="s">
        <v>356</v>
      </c>
      <c r="C626" s="298"/>
      <c r="D626" s="236" t="s">
        <v>323</v>
      </c>
      <c r="E626" s="40"/>
      <c r="F626" s="41">
        <v>1.9</v>
      </c>
      <c r="G626" s="42">
        <f>+'Front Sheet'!$F$7</f>
        <v>0</v>
      </c>
      <c r="H626" s="43">
        <f t="shared" si="61"/>
        <v>1.9</v>
      </c>
      <c r="I626" s="43">
        <f t="shared" si="62"/>
        <v>0</v>
      </c>
      <c r="J626" s="44">
        <f t="shared" si="63"/>
        <v>0</v>
      </c>
      <c r="K626" s="45">
        <v>0.16</v>
      </c>
      <c r="L626" s="24">
        <f t="shared" si="54"/>
        <v>0</v>
      </c>
    </row>
    <row r="627" spans="1:12" ht="12.75">
      <c r="A627" s="86"/>
      <c r="B627" s="319"/>
      <c r="C627" s="319"/>
      <c r="D627" s="235"/>
      <c r="E627" s="87"/>
      <c r="F627" s="78"/>
      <c r="G627" s="78"/>
      <c r="H627" s="73"/>
      <c r="I627" s="73"/>
      <c r="J627" s="74"/>
      <c r="K627" s="29"/>
      <c r="L627" s="24">
        <f t="shared" si="54"/>
        <v>0</v>
      </c>
    </row>
    <row r="628" spans="1:12" ht="12.75">
      <c r="A628" s="38">
        <v>4544244</v>
      </c>
      <c r="B628" s="297" t="s">
        <v>362</v>
      </c>
      <c r="C628" s="298"/>
      <c r="D628" s="236" t="s">
        <v>357</v>
      </c>
      <c r="E628" s="40"/>
      <c r="F628" s="41">
        <v>0.82</v>
      </c>
      <c r="G628" s="42">
        <f>+'Front Sheet'!$F$7</f>
        <v>0</v>
      </c>
      <c r="H628" s="43">
        <f aca="true" t="shared" si="64" ref="H628:H633">+F628-(F628*G628)</f>
        <v>0.82</v>
      </c>
      <c r="I628" s="43">
        <f aca="true" t="shared" si="65" ref="I628:I633">+F628*E628</f>
        <v>0</v>
      </c>
      <c r="J628" s="44">
        <f aca="true" t="shared" si="66" ref="J628:J633">+E628*H628</f>
        <v>0</v>
      </c>
      <c r="K628" s="45">
        <v>0.07</v>
      </c>
      <c r="L628" s="24">
        <f t="shared" si="54"/>
        <v>0</v>
      </c>
    </row>
    <row r="629" spans="1:12" ht="12.75">
      <c r="A629" s="38">
        <v>4544444</v>
      </c>
      <c r="B629" s="297" t="s">
        <v>362</v>
      </c>
      <c r="C629" s="298"/>
      <c r="D629" s="236" t="s">
        <v>358</v>
      </c>
      <c r="E629" s="40"/>
      <c r="F629" s="41">
        <v>1.02</v>
      </c>
      <c r="G629" s="42">
        <f>+'Front Sheet'!$F$7</f>
        <v>0</v>
      </c>
      <c r="H629" s="43">
        <f t="shared" si="64"/>
        <v>1.02</v>
      </c>
      <c r="I629" s="43">
        <f t="shared" si="65"/>
        <v>0</v>
      </c>
      <c r="J629" s="44">
        <f t="shared" si="66"/>
        <v>0</v>
      </c>
      <c r="K629" s="45">
        <v>0.1</v>
      </c>
      <c r="L629" s="24">
        <f t="shared" si="54"/>
        <v>0</v>
      </c>
    </row>
    <row r="630" spans="1:12" ht="12.75">
      <c r="A630" s="38">
        <v>4544644</v>
      </c>
      <c r="B630" s="297" t="s">
        <v>362</v>
      </c>
      <c r="C630" s="298"/>
      <c r="D630" s="236" t="s">
        <v>359</v>
      </c>
      <c r="E630" s="40"/>
      <c r="F630" s="41">
        <v>1.22</v>
      </c>
      <c r="G630" s="42">
        <f>+'Front Sheet'!$F$7</f>
        <v>0</v>
      </c>
      <c r="H630" s="43">
        <f t="shared" si="64"/>
        <v>1.22</v>
      </c>
      <c r="I630" s="43">
        <f t="shared" si="65"/>
        <v>0</v>
      </c>
      <c r="J630" s="44">
        <f t="shared" si="66"/>
        <v>0</v>
      </c>
      <c r="K630" s="45">
        <v>0.12</v>
      </c>
      <c r="L630" s="24">
        <f t="shared" si="54"/>
        <v>0</v>
      </c>
    </row>
    <row r="631" spans="1:12" ht="12.75">
      <c r="A631" s="38">
        <v>4443144</v>
      </c>
      <c r="B631" s="297" t="s">
        <v>362</v>
      </c>
      <c r="C631" s="298"/>
      <c r="D631" s="236" t="s">
        <v>360</v>
      </c>
      <c r="E631" s="40"/>
      <c r="F631" s="41">
        <v>1.56</v>
      </c>
      <c r="G631" s="42">
        <f>+'Front Sheet'!$F$7</f>
        <v>0</v>
      </c>
      <c r="H631" s="43">
        <f t="shared" si="64"/>
        <v>1.56</v>
      </c>
      <c r="I631" s="43">
        <f t="shared" si="65"/>
        <v>0</v>
      </c>
      <c r="J631" s="44">
        <f t="shared" si="66"/>
        <v>0</v>
      </c>
      <c r="K631" s="45">
        <v>0.15</v>
      </c>
      <c r="L631" s="24">
        <f t="shared" si="54"/>
        <v>0</v>
      </c>
    </row>
    <row r="632" spans="1:12" ht="12.75">
      <c r="A632" s="38">
        <v>4443244</v>
      </c>
      <c r="B632" s="297" t="s">
        <v>362</v>
      </c>
      <c r="C632" s="298"/>
      <c r="D632" s="236" t="s">
        <v>361</v>
      </c>
      <c r="E632" s="40"/>
      <c r="F632" s="41">
        <v>1.96</v>
      </c>
      <c r="G632" s="42">
        <f>+'Front Sheet'!$F$7</f>
        <v>0</v>
      </c>
      <c r="H632" s="43">
        <f t="shared" si="64"/>
        <v>1.96</v>
      </c>
      <c r="I632" s="43">
        <f t="shared" si="65"/>
        <v>0</v>
      </c>
      <c r="J632" s="44">
        <f t="shared" si="66"/>
        <v>0</v>
      </c>
      <c r="K632" s="45">
        <v>0.19</v>
      </c>
      <c r="L632" s="24">
        <f t="shared" si="54"/>
        <v>0</v>
      </c>
    </row>
    <row r="633" spans="1:12" ht="12.75">
      <c r="A633" s="38">
        <v>4443344</v>
      </c>
      <c r="B633" s="297" t="s">
        <v>362</v>
      </c>
      <c r="C633" s="298"/>
      <c r="D633" s="236" t="s">
        <v>323</v>
      </c>
      <c r="E633" s="40"/>
      <c r="F633" s="41">
        <v>2.44</v>
      </c>
      <c r="G633" s="42">
        <f>+'Front Sheet'!$F$7</f>
        <v>0</v>
      </c>
      <c r="H633" s="43">
        <f t="shared" si="64"/>
        <v>2.44</v>
      </c>
      <c r="I633" s="43">
        <f t="shared" si="65"/>
        <v>0</v>
      </c>
      <c r="J633" s="44">
        <f t="shared" si="66"/>
        <v>0</v>
      </c>
      <c r="K633" s="45">
        <v>0.23</v>
      </c>
      <c r="L633" s="24">
        <f t="shared" si="54"/>
        <v>0</v>
      </c>
    </row>
    <row r="634" spans="1:12" ht="12.75">
      <c r="A634" s="86"/>
      <c r="B634" s="319"/>
      <c r="C634" s="319"/>
      <c r="D634" s="235"/>
      <c r="E634" s="87"/>
      <c r="F634" s="78"/>
      <c r="G634" s="78"/>
      <c r="H634" s="73"/>
      <c r="I634" s="73"/>
      <c r="J634" s="74"/>
      <c r="K634" s="29"/>
      <c r="L634" s="24">
        <f t="shared" si="54"/>
        <v>0</v>
      </c>
    </row>
    <row r="635" spans="1:12" ht="12.75">
      <c r="A635" s="38">
        <v>4443644</v>
      </c>
      <c r="B635" s="297" t="s">
        <v>363</v>
      </c>
      <c r="C635" s="298"/>
      <c r="D635" s="236" t="s">
        <v>364</v>
      </c>
      <c r="E635" s="40"/>
      <c r="F635" s="41">
        <v>0.48</v>
      </c>
      <c r="G635" s="42">
        <f>+'Front Sheet'!$F$7</f>
        <v>0</v>
      </c>
      <c r="H635" s="43">
        <f>+F635-(F635*G635)</f>
        <v>0.48</v>
      </c>
      <c r="I635" s="43">
        <f>+F635*E635</f>
        <v>0</v>
      </c>
      <c r="J635" s="44">
        <f>+E635*H635</f>
        <v>0</v>
      </c>
      <c r="K635" s="45">
        <v>0.02</v>
      </c>
      <c r="L635" s="24">
        <f t="shared" si="54"/>
        <v>0</v>
      </c>
    </row>
    <row r="636" spans="1:12" ht="12.75">
      <c r="A636" s="38">
        <v>4443744</v>
      </c>
      <c r="B636" s="297" t="s">
        <v>363</v>
      </c>
      <c r="C636" s="298"/>
      <c r="D636" s="236" t="s">
        <v>365</v>
      </c>
      <c r="E636" s="40"/>
      <c r="F636" s="41">
        <v>0.88</v>
      </c>
      <c r="G636" s="42">
        <f>+'Front Sheet'!$F$7</f>
        <v>0</v>
      </c>
      <c r="H636" s="43">
        <f>+F636-(F636*G636)</f>
        <v>0.88</v>
      </c>
      <c r="I636" s="43">
        <f>+F636*E636</f>
        <v>0</v>
      </c>
      <c r="J636" s="44">
        <f>+E636*H636</f>
        <v>0</v>
      </c>
      <c r="K636" s="45">
        <v>0.05</v>
      </c>
      <c r="L636" s="24">
        <f t="shared" si="54"/>
        <v>0</v>
      </c>
    </row>
    <row r="637" spans="1:12" ht="12.75">
      <c r="A637" s="61"/>
      <c r="B637" s="305"/>
      <c r="C637" s="305"/>
      <c r="D637" s="225"/>
      <c r="E637" s="31"/>
      <c r="F637" s="49"/>
      <c r="G637" s="49"/>
      <c r="H637" s="32"/>
      <c r="I637" s="32"/>
      <c r="J637" s="33"/>
      <c r="K637" s="29"/>
      <c r="L637" s="24">
        <f t="shared" si="54"/>
        <v>0</v>
      </c>
    </row>
    <row r="638" spans="1:12" ht="12.75">
      <c r="A638" s="176" t="s">
        <v>366</v>
      </c>
      <c r="B638" s="177"/>
      <c r="C638" s="177"/>
      <c r="D638" s="177"/>
      <c r="E638" s="177"/>
      <c r="F638" s="183"/>
      <c r="G638" s="183"/>
      <c r="H638" s="180"/>
      <c r="I638" s="180"/>
      <c r="J638" s="184"/>
      <c r="K638" s="29"/>
      <c r="L638" s="24">
        <f t="shared" si="54"/>
        <v>0</v>
      </c>
    </row>
    <row r="639" spans="1:12" ht="12.75">
      <c r="A639" s="61"/>
      <c r="B639" s="305"/>
      <c r="C639" s="305"/>
      <c r="D639" s="225"/>
      <c r="E639" s="31"/>
      <c r="F639" s="49"/>
      <c r="G639" s="49"/>
      <c r="H639" s="32"/>
      <c r="I639" s="32"/>
      <c r="J639" s="33"/>
      <c r="K639" s="29"/>
      <c r="L639" s="24">
        <f t="shared" si="54"/>
        <v>0</v>
      </c>
    </row>
    <row r="640" spans="1:12" ht="12.75">
      <c r="A640" s="38">
        <v>5306024</v>
      </c>
      <c r="B640" s="297" t="s">
        <v>367</v>
      </c>
      <c r="C640" s="298"/>
      <c r="D640" s="236" t="s">
        <v>64</v>
      </c>
      <c r="E640" s="40"/>
      <c r="F640" s="41">
        <v>7.6</v>
      </c>
      <c r="G640" s="42">
        <f>+'Front Sheet'!$H$6</f>
        <v>0</v>
      </c>
      <c r="H640" s="43">
        <f>+F640-(F640*G640)</f>
        <v>7.6</v>
      </c>
      <c r="I640" s="43">
        <f>+F640*E640</f>
        <v>0</v>
      </c>
      <c r="J640" s="44">
        <f>+E640*H640</f>
        <v>0</v>
      </c>
      <c r="K640" s="45">
        <v>0.54</v>
      </c>
      <c r="L640" s="24">
        <f t="shared" si="54"/>
        <v>0</v>
      </c>
    </row>
    <row r="641" spans="1:12" ht="12.75">
      <c r="A641" s="61"/>
      <c r="B641" s="305"/>
      <c r="C641" s="305"/>
      <c r="D641" s="225"/>
      <c r="E641" s="31"/>
      <c r="F641" s="49"/>
      <c r="G641" s="49"/>
      <c r="H641" s="32"/>
      <c r="I641" s="32"/>
      <c r="J641" s="33"/>
      <c r="K641" s="29"/>
      <c r="L641" s="24">
        <f t="shared" si="54"/>
        <v>0</v>
      </c>
    </row>
    <row r="642" spans="1:12" ht="12.75">
      <c r="A642" s="38">
        <v>5307224</v>
      </c>
      <c r="B642" s="297" t="s">
        <v>368</v>
      </c>
      <c r="C642" s="298"/>
      <c r="D642" s="236" t="s">
        <v>205</v>
      </c>
      <c r="E642" s="40"/>
      <c r="F642" s="41">
        <v>19.42</v>
      </c>
      <c r="G642" s="42">
        <f>+'Front Sheet'!$H$6</f>
        <v>0</v>
      </c>
      <c r="H642" s="43">
        <f>+F642-(F642*G642)</f>
        <v>19.42</v>
      </c>
      <c r="I642" s="43">
        <f>+F642*E642</f>
        <v>0</v>
      </c>
      <c r="J642" s="44">
        <f>+E642*H642</f>
        <v>0</v>
      </c>
      <c r="K642" s="45">
        <v>1.91</v>
      </c>
      <c r="L642" s="24">
        <f t="shared" si="54"/>
        <v>0</v>
      </c>
    </row>
    <row r="643" spans="1:12" ht="12.75">
      <c r="A643" s="38">
        <v>5307424</v>
      </c>
      <c r="B643" s="297" t="s">
        <v>368</v>
      </c>
      <c r="C643" s="298"/>
      <c r="D643" s="236" t="s">
        <v>222</v>
      </c>
      <c r="E643" s="40"/>
      <c r="F643" s="41">
        <v>23.5</v>
      </c>
      <c r="G643" s="42">
        <f>+'Front Sheet'!$H$6</f>
        <v>0</v>
      </c>
      <c r="H643" s="43">
        <f>+F643-(F643*G643)</f>
        <v>23.5</v>
      </c>
      <c r="I643" s="43">
        <f>+F643*E643</f>
        <v>0</v>
      </c>
      <c r="J643" s="44">
        <f>+E643*H643</f>
        <v>0</v>
      </c>
      <c r="K643" s="45">
        <v>2.85</v>
      </c>
      <c r="L643" s="24">
        <f t="shared" si="54"/>
        <v>0</v>
      </c>
    </row>
    <row r="644" spans="1:12" ht="12.75">
      <c r="A644" s="38">
        <v>5307624</v>
      </c>
      <c r="B644" s="297" t="s">
        <v>368</v>
      </c>
      <c r="C644" s="298"/>
      <c r="D644" s="236" t="s">
        <v>230</v>
      </c>
      <c r="E644" s="40"/>
      <c r="F644" s="41">
        <v>25.08</v>
      </c>
      <c r="G644" s="42">
        <f>+'Front Sheet'!$H$6</f>
        <v>0</v>
      </c>
      <c r="H644" s="43">
        <f>+F644-(F644*G644)</f>
        <v>25.08</v>
      </c>
      <c r="I644" s="43">
        <f>+F644*E644</f>
        <v>0</v>
      </c>
      <c r="J644" s="44">
        <f>+E644*H644</f>
        <v>0</v>
      </c>
      <c r="K644" s="45">
        <v>3.55</v>
      </c>
      <c r="L644" s="24">
        <f t="shared" si="54"/>
        <v>0</v>
      </c>
    </row>
    <row r="645" spans="1:12" ht="12.75">
      <c r="A645" s="61"/>
      <c r="B645" s="305"/>
      <c r="C645" s="305"/>
      <c r="D645" s="225"/>
      <c r="E645" s="31"/>
      <c r="F645" s="49"/>
      <c r="G645" s="49"/>
      <c r="H645" s="32"/>
      <c r="I645" s="32"/>
      <c r="J645" s="33"/>
      <c r="K645" s="29"/>
      <c r="L645" s="24">
        <f t="shared" si="54"/>
        <v>0</v>
      </c>
    </row>
    <row r="646" spans="1:12" ht="12.75">
      <c r="A646" s="38">
        <v>5332224</v>
      </c>
      <c r="B646" s="297" t="s">
        <v>369</v>
      </c>
      <c r="C646" s="298"/>
      <c r="D646" s="236" t="s">
        <v>205</v>
      </c>
      <c r="E646" s="40"/>
      <c r="F646" s="41">
        <v>27.58</v>
      </c>
      <c r="G646" s="42">
        <f>+'Front Sheet'!$H$6</f>
        <v>0</v>
      </c>
      <c r="H646" s="43">
        <f>+F646-(F646*G646)</f>
        <v>27.58</v>
      </c>
      <c r="I646" s="43">
        <f>+F646*E646</f>
        <v>0</v>
      </c>
      <c r="J646" s="44">
        <f>+E646*H646</f>
        <v>0</v>
      </c>
      <c r="K646" s="45">
        <v>2.33</v>
      </c>
      <c r="L646" s="24">
        <f t="shared" si="54"/>
        <v>0</v>
      </c>
    </row>
    <row r="647" spans="1:12" ht="12.75">
      <c r="A647" s="38">
        <v>5332424</v>
      </c>
      <c r="B647" s="297" t="s">
        <v>369</v>
      </c>
      <c r="C647" s="298"/>
      <c r="D647" s="236" t="s">
        <v>222</v>
      </c>
      <c r="E647" s="40"/>
      <c r="F647" s="41">
        <v>26.57</v>
      </c>
      <c r="G647" s="42">
        <f>+'Front Sheet'!$H$6</f>
        <v>0</v>
      </c>
      <c r="H647" s="43">
        <f>+F647-(F647*G647)</f>
        <v>26.57</v>
      </c>
      <c r="I647" s="43">
        <f>+F647*E647</f>
        <v>0</v>
      </c>
      <c r="J647" s="44">
        <f>+E647*H647</f>
        <v>0</v>
      </c>
      <c r="K647" s="45">
        <v>3.45</v>
      </c>
      <c r="L647" s="24">
        <f t="shared" si="54"/>
        <v>0</v>
      </c>
    </row>
    <row r="648" spans="1:12" ht="12.75">
      <c r="A648" s="38">
        <v>5332624</v>
      </c>
      <c r="B648" s="297" t="s">
        <v>369</v>
      </c>
      <c r="C648" s="298"/>
      <c r="D648" s="236" t="s">
        <v>230</v>
      </c>
      <c r="E648" s="40"/>
      <c r="F648" s="41">
        <v>28.01</v>
      </c>
      <c r="G648" s="42">
        <f>+'Front Sheet'!$H$6</f>
        <v>0</v>
      </c>
      <c r="H648" s="43">
        <f>+F648-(F648*G648)</f>
        <v>28.01</v>
      </c>
      <c r="I648" s="43">
        <f>+F648*E648</f>
        <v>0</v>
      </c>
      <c r="J648" s="44">
        <f>+E648*H648</f>
        <v>0</v>
      </c>
      <c r="K648" s="45">
        <v>4.3</v>
      </c>
      <c r="L648" s="24">
        <f t="shared" si="54"/>
        <v>0</v>
      </c>
    </row>
    <row r="649" spans="1:12" ht="12.75">
      <c r="A649" s="61"/>
      <c r="B649" s="305"/>
      <c r="C649" s="305"/>
      <c r="D649" s="225"/>
      <c r="E649" s="31"/>
      <c r="F649" s="49"/>
      <c r="G649" s="49"/>
      <c r="H649" s="32"/>
      <c r="I649" s="32"/>
      <c r="J649" s="33"/>
      <c r="K649" s="29"/>
      <c r="L649" s="24">
        <f t="shared" si="54"/>
        <v>0</v>
      </c>
    </row>
    <row r="650" spans="1:12" ht="12.75">
      <c r="A650" s="38">
        <v>5334024</v>
      </c>
      <c r="B650" s="297" t="s">
        <v>370</v>
      </c>
      <c r="C650" s="298"/>
      <c r="D650" s="236" t="s">
        <v>371</v>
      </c>
      <c r="E650" s="40"/>
      <c r="F650" s="41">
        <v>9.54</v>
      </c>
      <c r="G650" s="42">
        <f>+'Front Sheet'!$H$6</f>
        <v>0</v>
      </c>
      <c r="H650" s="43">
        <f>+F650-(F650*G650)</f>
        <v>9.54</v>
      </c>
      <c r="I650" s="43">
        <f>+F650*E650</f>
        <v>0</v>
      </c>
      <c r="J650" s="44">
        <f>+E650*H650</f>
        <v>0</v>
      </c>
      <c r="K650" s="45">
        <v>0.31</v>
      </c>
      <c r="L650" s="24">
        <f t="shared" si="54"/>
        <v>0</v>
      </c>
    </row>
    <row r="651" spans="1:12" ht="12.75">
      <c r="A651" s="47"/>
      <c r="B651" s="299"/>
      <c r="C651" s="299"/>
      <c r="D651" s="48"/>
      <c r="E651" s="35"/>
      <c r="F651" s="49"/>
      <c r="G651" s="49"/>
      <c r="H651" s="32"/>
      <c r="I651" s="32"/>
      <c r="J651" s="33"/>
      <c r="K651" s="29"/>
      <c r="L651" s="24">
        <f t="shared" si="54"/>
        <v>0</v>
      </c>
    </row>
    <row r="652" spans="1:12" ht="12.75">
      <c r="A652" s="55">
        <v>154512240</v>
      </c>
      <c r="B652" s="297" t="s">
        <v>372</v>
      </c>
      <c r="C652" s="298"/>
      <c r="D652" s="236" t="s">
        <v>373</v>
      </c>
      <c r="E652" s="40"/>
      <c r="F652" s="41">
        <v>6.72</v>
      </c>
      <c r="G652" s="42">
        <f>+'Front Sheet'!$H$6</f>
        <v>0</v>
      </c>
      <c r="H652" s="43">
        <f>+F652-(F652*G652)</f>
        <v>6.72</v>
      </c>
      <c r="I652" s="43">
        <f>+F652*E652</f>
        <v>0</v>
      </c>
      <c r="J652" s="44">
        <f>+E652*H652</f>
        <v>0</v>
      </c>
      <c r="K652" s="29">
        <v>0.001</v>
      </c>
      <c r="L652" s="24">
        <f t="shared" si="54"/>
        <v>0</v>
      </c>
    </row>
    <row r="653" spans="1:12" ht="12.75">
      <c r="A653" s="61"/>
      <c r="B653" s="305"/>
      <c r="C653" s="305"/>
      <c r="D653" s="225"/>
      <c r="E653" s="31"/>
      <c r="F653" s="49"/>
      <c r="G653" s="49"/>
      <c r="H653" s="32"/>
      <c r="I653" s="32"/>
      <c r="J653" s="33"/>
      <c r="K653" s="29"/>
      <c r="L653" s="24">
        <f t="shared" si="54"/>
        <v>0</v>
      </c>
    </row>
    <row r="654" spans="1:12" ht="12.75">
      <c r="A654" s="176" t="s">
        <v>374</v>
      </c>
      <c r="B654" s="177"/>
      <c r="C654" s="177"/>
      <c r="D654" s="177"/>
      <c r="E654" s="177"/>
      <c r="F654" s="183"/>
      <c r="G654" s="183"/>
      <c r="H654" s="180"/>
      <c r="I654" s="180"/>
      <c r="J654" s="184"/>
      <c r="K654" s="29"/>
      <c r="L654" s="24">
        <f aca="true" t="shared" si="67" ref="L654:L717">E654*K654</f>
        <v>0</v>
      </c>
    </row>
    <row r="655" spans="1:12" ht="12.75">
      <c r="A655" s="61"/>
      <c r="B655" s="305"/>
      <c r="C655" s="305"/>
      <c r="D655" s="225"/>
      <c r="E655" s="31"/>
      <c r="F655" s="49"/>
      <c r="G655" s="49"/>
      <c r="H655" s="32"/>
      <c r="I655" s="32"/>
      <c r="J655" s="33"/>
      <c r="K655" s="29"/>
      <c r="L655" s="24">
        <f t="shared" si="67"/>
        <v>0</v>
      </c>
    </row>
    <row r="656" spans="1:12" ht="12.75">
      <c r="A656" s="38">
        <v>5476324</v>
      </c>
      <c r="B656" s="297" t="s">
        <v>375</v>
      </c>
      <c r="C656" s="298"/>
      <c r="D656" s="236" t="s">
        <v>199</v>
      </c>
      <c r="E656" s="40"/>
      <c r="F656" s="41">
        <v>7.2</v>
      </c>
      <c r="G656" s="42">
        <f>+'Front Sheet'!$H$6</f>
        <v>0</v>
      </c>
      <c r="H656" s="43">
        <f>+F656-(F656*G656)</f>
        <v>7.2</v>
      </c>
      <c r="I656" s="43">
        <f>+F656*E656</f>
        <v>0</v>
      </c>
      <c r="J656" s="44">
        <f>+E656*H656</f>
        <v>0</v>
      </c>
      <c r="K656" s="45">
        <v>1.36</v>
      </c>
      <c r="L656" s="24">
        <f t="shared" si="67"/>
        <v>0</v>
      </c>
    </row>
    <row r="657" spans="1:12" ht="12.75">
      <c r="A657" s="88" t="s">
        <v>376</v>
      </c>
      <c r="B657" s="297" t="s">
        <v>375</v>
      </c>
      <c r="C657" s="298"/>
      <c r="D657" s="236" t="s">
        <v>242</v>
      </c>
      <c r="E657" s="40"/>
      <c r="F657" s="41">
        <v>28.6</v>
      </c>
      <c r="G657" s="42">
        <f>+'Front Sheet'!$H$6</f>
        <v>0</v>
      </c>
      <c r="H657" s="43">
        <f>+F657-(F657*G657)</f>
        <v>28.6</v>
      </c>
      <c r="I657" s="43">
        <f>+F657*E657</f>
        <v>0</v>
      </c>
      <c r="J657" s="44">
        <f>+E657*H657</f>
        <v>0</v>
      </c>
      <c r="K657" s="45">
        <v>1.36</v>
      </c>
      <c r="L657" s="24">
        <f t="shared" si="67"/>
        <v>0</v>
      </c>
    </row>
    <row r="658" spans="1:12" ht="12.75">
      <c r="A658" s="38">
        <v>5476424</v>
      </c>
      <c r="B658" s="297" t="s">
        <v>375</v>
      </c>
      <c r="C658" s="298"/>
      <c r="D658" s="236" t="s">
        <v>200</v>
      </c>
      <c r="E658" s="40"/>
      <c r="F658" s="41">
        <v>9.12</v>
      </c>
      <c r="G658" s="42">
        <f>+'Front Sheet'!$H$6</f>
        <v>0</v>
      </c>
      <c r="H658" s="43">
        <f>+F658-(F658*G658)</f>
        <v>9.12</v>
      </c>
      <c r="I658" s="43">
        <f>+F658*E658</f>
        <v>0</v>
      </c>
      <c r="J658" s="44">
        <f>+E658*H658</f>
        <v>0</v>
      </c>
      <c r="K658" s="45">
        <v>1.97</v>
      </c>
      <c r="L658" s="24">
        <f t="shared" si="67"/>
        <v>0</v>
      </c>
    </row>
    <row r="659" spans="1:12" ht="12.75">
      <c r="A659" s="38">
        <v>5476524</v>
      </c>
      <c r="B659" s="297" t="s">
        <v>375</v>
      </c>
      <c r="C659" s="298"/>
      <c r="D659" s="236" t="s">
        <v>201</v>
      </c>
      <c r="E659" s="40"/>
      <c r="F659" s="41">
        <v>11.54</v>
      </c>
      <c r="G659" s="42">
        <f>+'Front Sheet'!$H$6</f>
        <v>0</v>
      </c>
      <c r="H659" s="43">
        <f>+F659-(F659*G659)</f>
        <v>11.54</v>
      </c>
      <c r="I659" s="43">
        <f>+F659*E659</f>
        <v>0</v>
      </c>
      <c r="J659" s="44">
        <f>+E659*H659</f>
        <v>0</v>
      </c>
      <c r="K659" s="45">
        <v>2.48</v>
      </c>
      <c r="L659" s="24">
        <f t="shared" si="67"/>
        <v>0</v>
      </c>
    </row>
    <row r="660" spans="1:12" ht="12.75">
      <c r="A660" s="61"/>
      <c r="B660" s="305"/>
      <c r="C660" s="305"/>
      <c r="D660" s="225"/>
      <c r="E660" s="31"/>
      <c r="F660" s="49"/>
      <c r="G660" s="49"/>
      <c r="H660" s="32"/>
      <c r="I660" s="32"/>
      <c r="J660" s="33"/>
      <c r="K660" s="29"/>
      <c r="L660" s="24">
        <f t="shared" si="67"/>
        <v>0</v>
      </c>
    </row>
    <row r="661" spans="1:12" ht="12.75">
      <c r="A661" s="55">
        <v>153672880</v>
      </c>
      <c r="B661" s="297" t="s">
        <v>377</v>
      </c>
      <c r="C661" s="298"/>
      <c r="D661" s="236" t="s">
        <v>378</v>
      </c>
      <c r="E661" s="40"/>
      <c r="F661" s="41">
        <v>0.9</v>
      </c>
      <c r="G661" s="42">
        <f>+'Front Sheet'!$H$6</f>
        <v>0</v>
      </c>
      <c r="H661" s="43">
        <f>+F661-(F661*G661)</f>
        <v>0.9</v>
      </c>
      <c r="I661" s="43">
        <f>+F661*E661</f>
        <v>0</v>
      </c>
      <c r="J661" s="44">
        <f>+E661*H661</f>
        <v>0</v>
      </c>
      <c r="K661" s="45">
        <v>0.18</v>
      </c>
      <c r="L661" s="24">
        <f t="shared" si="67"/>
        <v>0</v>
      </c>
    </row>
    <row r="662" spans="1:12" ht="12.75">
      <c r="A662" s="55">
        <v>153674880</v>
      </c>
      <c r="B662" s="297" t="s">
        <v>377</v>
      </c>
      <c r="C662" s="298"/>
      <c r="D662" s="236" t="s">
        <v>287</v>
      </c>
      <c r="E662" s="40"/>
      <c r="F662" s="41">
        <v>1</v>
      </c>
      <c r="G662" s="42">
        <f>+'Front Sheet'!$H$6</f>
        <v>0</v>
      </c>
      <c r="H662" s="43">
        <f>+F662-(F662*G662)</f>
        <v>1</v>
      </c>
      <c r="I662" s="43">
        <f>+F662*E662</f>
        <v>0</v>
      </c>
      <c r="J662" s="44">
        <f>+E662*H662</f>
        <v>0</v>
      </c>
      <c r="K662" s="45">
        <v>0.19</v>
      </c>
      <c r="L662" s="24">
        <f t="shared" si="67"/>
        <v>0</v>
      </c>
    </row>
    <row r="663" spans="1:12" ht="12.75">
      <c r="A663" s="61"/>
      <c r="B663" s="305"/>
      <c r="C663" s="305"/>
      <c r="D663" s="225"/>
      <c r="E663" s="31"/>
      <c r="F663" s="49"/>
      <c r="G663" s="49"/>
      <c r="H663" s="32"/>
      <c r="I663" s="32"/>
      <c r="J663" s="33"/>
      <c r="K663" s="29"/>
      <c r="L663" s="24">
        <f>E663*K663</f>
        <v>0</v>
      </c>
    </row>
    <row r="664" spans="1:12" ht="12.75">
      <c r="A664" s="55">
        <v>154397370</v>
      </c>
      <c r="B664" s="297" t="s">
        <v>379</v>
      </c>
      <c r="C664" s="298"/>
      <c r="D664" s="236" t="s">
        <v>378</v>
      </c>
      <c r="E664" s="40"/>
      <c r="F664" s="41">
        <v>2.02</v>
      </c>
      <c r="G664" s="42">
        <f>+'Front Sheet'!$H$6</f>
        <v>0</v>
      </c>
      <c r="H664" s="43">
        <f>+F664-(F664*G664)</f>
        <v>2.02</v>
      </c>
      <c r="I664" s="43">
        <f>+F664*E664</f>
        <v>0</v>
      </c>
      <c r="J664" s="44">
        <f>+E664*H664</f>
        <v>0</v>
      </c>
      <c r="K664" s="45">
        <v>0.18</v>
      </c>
      <c r="L664" s="24">
        <f>E664*K664</f>
        <v>0</v>
      </c>
    </row>
    <row r="665" spans="1:12" ht="12.75">
      <c r="A665" s="55">
        <v>154398370</v>
      </c>
      <c r="B665" s="297" t="s">
        <v>379</v>
      </c>
      <c r="C665" s="298"/>
      <c r="D665" s="236" t="s">
        <v>287</v>
      </c>
      <c r="E665" s="40"/>
      <c r="F665" s="41">
        <v>2.1</v>
      </c>
      <c r="G665" s="42">
        <f>+'Front Sheet'!$H$6</f>
        <v>0</v>
      </c>
      <c r="H665" s="43">
        <f>+F665-(F665*G665)</f>
        <v>2.1</v>
      </c>
      <c r="I665" s="43">
        <f>+F665*E665</f>
        <v>0</v>
      </c>
      <c r="J665" s="44">
        <f>+E665*H665</f>
        <v>0</v>
      </c>
      <c r="K665" s="45">
        <v>0.19</v>
      </c>
      <c r="L665" s="24">
        <f>E665*K665</f>
        <v>0</v>
      </c>
    </row>
    <row r="666" spans="1:12" ht="12.75">
      <c r="A666" s="61"/>
      <c r="B666" s="305"/>
      <c r="C666" s="305"/>
      <c r="D666" s="225"/>
      <c r="E666" s="31"/>
      <c r="F666" s="49"/>
      <c r="G666" s="49"/>
      <c r="H666" s="32"/>
      <c r="I666" s="32"/>
      <c r="J666" s="33"/>
      <c r="K666" s="29"/>
      <c r="L666" s="24">
        <f t="shared" si="67"/>
        <v>0</v>
      </c>
    </row>
    <row r="667" spans="1:12" ht="12.75">
      <c r="A667" s="55">
        <v>151889880</v>
      </c>
      <c r="B667" s="297" t="s">
        <v>380</v>
      </c>
      <c r="C667" s="298"/>
      <c r="D667" s="236" t="s">
        <v>260</v>
      </c>
      <c r="E667" s="40"/>
      <c r="F667" s="41">
        <v>0.84</v>
      </c>
      <c r="G667" s="42">
        <f>+'Front Sheet'!$H$6</f>
        <v>0</v>
      </c>
      <c r="H667" s="43">
        <f>+F667-(F667*G667)</f>
        <v>0.84</v>
      </c>
      <c r="I667" s="43">
        <f>+F667*E667</f>
        <v>0</v>
      </c>
      <c r="J667" s="44">
        <f>+E667*H667</f>
        <v>0</v>
      </c>
      <c r="K667" s="45">
        <v>0.17</v>
      </c>
      <c r="L667" s="24">
        <f t="shared" si="67"/>
        <v>0</v>
      </c>
    </row>
    <row r="668" spans="1:12" ht="12.75">
      <c r="A668" s="55">
        <v>151890880</v>
      </c>
      <c r="B668" s="297" t="s">
        <v>380</v>
      </c>
      <c r="C668" s="298"/>
      <c r="D668" s="236" t="s">
        <v>381</v>
      </c>
      <c r="E668" s="40"/>
      <c r="F668" s="41">
        <v>0.84</v>
      </c>
      <c r="G668" s="42">
        <f>+'Front Sheet'!$H$6</f>
        <v>0</v>
      </c>
      <c r="H668" s="43">
        <f>+F668-(F668*G668)</f>
        <v>0.84</v>
      </c>
      <c r="I668" s="43">
        <f>+F668*E668</f>
        <v>0</v>
      </c>
      <c r="J668" s="44">
        <f>+E668*H668</f>
        <v>0</v>
      </c>
      <c r="K668" s="45">
        <v>0.18</v>
      </c>
      <c r="L668" s="24">
        <f t="shared" si="67"/>
        <v>0</v>
      </c>
    </row>
    <row r="669" spans="1:12" ht="12.75">
      <c r="A669" s="55">
        <v>151891880</v>
      </c>
      <c r="B669" s="297" t="s">
        <v>380</v>
      </c>
      <c r="C669" s="298"/>
      <c r="D669" s="236" t="s">
        <v>261</v>
      </c>
      <c r="E669" s="40"/>
      <c r="F669" s="41">
        <v>0.9</v>
      </c>
      <c r="G669" s="42">
        <f>+'Front Sheet'!$H$6</f>
        <v>0</v>
      </c>
      <c r="H669" s="43">
        <f>+F669-(F669*G669)</f>
        <v>0.9</v>
      </c>
      <c r="I669" s="43">
        <f>+F669*E669</f>
        <v>0</v>
      </c>
      <c r="J669" s="44">
        <f>+E669*H669</f>
        <v>0</v>
      </c>
      <c r="K669" s="45">
        <v>0.2</v>
      </c>
      <c r="L669" s="24">
        <f t="shared" si="67"/>
        <v>0</v>
      </c>
    </row>
    <row r="670" spans="1:12" ht="12.75">
      <c r="A670" s="55">
        <v>151439880</v>
      </c>
      <c r="B670" s="297" t="s">
        <v>380</v>
      </c>
      <c r="C670" s="298"/>
      <c r="D670" s="236" t="s">
        <v>292</v>
      </c>
      <c r="E670" s="40"/>
      <c r="F670" s="41">
        <v>1.22</v>
      </c>
      <c r="G670" s="42">
        <f>+'Front Sheet'!$H$6</f>
        <v>0</v>
      </c>
      <c r="H670" s="43">
        <f>+F670-(F670*G670)</f>
        <v>1.22</v>
      </c>
      <c r="I670" s="43">
        <f>+F670*E670</f>
        <v>0</v>
      </c>
      <c r="J670" s="44">
        <f>+E670*H670</f>
        <v>0</v>
      </c>
      <c r="K670" s="45">
        <v>0.36</v>
      </c>
      <c r="L670" s="24">
        <f t="shared" si="67"/>
        <v>0</v>
      </c>
    </row>
    <row r="671" spans="1:12" ht="12.75">
      <c r="A671" s="61"/>
      <c r="B671" s="305"/>
      <c r="C671" s="305"/>
      <c r="D671" s="225"/>
      <c r="E671" s="31"/>
      <c r="F671" s="49"/>
      <c r="G671" s="49"/>
      <c r="H671" s="32"/>
      <c r="I671" s="32"/>
      <c r="J671" s="33"/>
      <c r="K671" s="29"/>
      <c r="L671" s="24">
        <f t="shared" si="67"/>
        <v>0</v>
      </c>
    </row>
    <row r="672" spans="1:12" ht="12.75">
      <c r="A672" s="55">
        <v>151532880</v>
      </c>
      <c r="B672" s="297" t="s">
        <v>382</v>
      </c>
      <c r="C672" s="298"/>
      <c r="D672" s="236" t="s">
        <v>383</v>
      </c>
      <c r="E672" s="40"/>
      <c r="F672" s="41">
        <v>2.66</v>
      </c>
      <c r="G672" s="42">
        <f>+'Front Sheet'!$H$6</f>
        <v>0</v>
      </c>
      <c r="H672" s="43">
        <f>+F672-(F672*G672)</f>
        <v>2.66</v>
      </c>
      <c r="I672" s="43">
        <f>+F672*E672</f>
        <v>0</v>
      </c>
      <c r="J672" s="44">
        <f>+E672*H672</f>
        <v>0</v>
      </c>
      <c r="K672" s="45">
        <v>0.17</v>
      </c>
      <c r="L672" s="24">
        <f t="shared" si="67"/>
        <v>0</v>
      </c>
    </row>
    <row r="673" spans="1:12" ht="12.75">
      <c r="A673" s="55">
        <v>151579880</v>
      </c>
      <c r="B673" s="297" t="s">
        <v>382</v>
      </c>
      <c r="C673" s="298"/>
      <c r="D673" s="236" t="s">
        <v>292</v>
      </c>
      <c r="E673" s="40"/>
      <c r="F673" s="41">
        <v>2.8</v>
      </c>
      <c r="G673" s="42">
        <f>+'Front Sheet'!$H$6</f>
        <v>0</v>
      </c>
      <c r="H673" s="43">
        <f>+F673-(F673*G673)</f>
        <v>2.8</v>
      </c>
      <c r="I673" s="43">
        <f>+F673*E673</f>
        <v>0</v>
      </c>
      <c r="J673" s="44">
        <f>+E673*H673</f>
        <v>0</v>
      </c>
      <c r="K673" s="45">
        <v>0.18</v>
      </c>
      <c r="L673" s="24">
        <f t="shared" si="67"/>
        <v>0</v>
      </c>
    </row>
    <row r="674" spans="1:12" ht="12.75">
      <c r="A674" s="55">
        <v>151535880</v>
      </c>
      <c r="B674" s="297" t="s">
        <v>382</v>
      </c>
      <c r="C674" s="298"/>
      <c r="D674" s="236" t="s">
        <v>384</v>
      </c>
      <c r="E674" s="40"/>
      <c r="F674" s="41">
        <v>3.48</v>
      </c>
      <c r="G674" s="42">
        <f>+'Front Sheet'!$H$6</f>
        <v>0</v>
      </c>
      <c r="H674" s="43">
        <f>+F674-(F674*G674)</f>
        <v>3.48</v>
      </c>
      <c r="I674" s="43">
        <f>+F674*E674</f>
        <v>0</v>
      </c>
      <c r="J674" s="44">
        <f>+E674*H674</f>
        <v>0</v>
      </c>
      <c r="K674" s="45">
        <v>0.2</v>
      </c>
      <c r="L674" s="24">
        <f t="shared" si="67"/>
        <v>0</v>
      </c>
    </row>
    <row r="675" spans="1:12" ht="12.75">
      <c r="A675" s="61"/>
      <c r="B675" s="305"/>
      <c r="C675" s="305"/>
      <c r="D675" s="225"/>
      <c r="E675" s="31"/>
      <c r="F675" s="49"/>
      <c r="G675" s="49"/>
      <c r="H675" s="32"/>
      <c r="I675" s="32"/>
      <c r="J675" s="33"/>
      <c r="K675" s="29"/>
      <c r="L675" s="24">
        <f t="shared" si="67"/>
        <v>0</v>
      </c>
    </row>
    <row r="676" spans="1:12" ht="12.75">
      <c r="A676" s="55">
        <v>151529880</v>
      </c>
      <c r="B676" s="297" t="s">
        <v>385</v>
      </c>
      <c r="C676" s="298"/>
      <c r="D676" s="236" t="s">
        <v>386</v>
      </c>
      <c r="E676" s="40"/>
      <c r="F676" s="41">
        <v>5.6</v>
      </c>
      <c r="G676" s="42">
        <f>+'Front Sheet'!$H$6</f>
        <v>0</v>
      </c>
      <c r="H676" s="43">
        <f>+F676-(F676*G676)</f>
        <v>5.6</v>
      </c>
      <c r="I676" s="43">
        <f>+F676*E676</f>
        <v>0</v>
      </c>
      <c r="J676" s="44">
        <f>+E676*H676</f>
        <v>0</v>
      </c>
      <c r="K676" s="45">
        <v>0.2</v>
      </c>
      <c r="L676" s="24">
        <f t="shared" si="67"/>
        <v>0</v>
      </c>
    </row>
    <row r="677" spans="1:12" ht="12.75">
      <c r="A677" s="61"/>
      <c r="B677" s="305"/>
      <c r="C677" s="305"/>
      <c r="D677" s="225"/>
      <c r="E677" s="31"/>
      <c r="F677" s="49"/>
      <c r="G677" s="49"/>
      <c r="H677" s="32"/>
      <c r="I677" s="32"/>
      <c r="J677" s="33"/>
      <c r="K677" s="29"/>
      <c r="L677" s="24">
        <f t="shared" si="67"/>
        <v>0</v>
      </c>
    </row>
    <row r="678" spans="1:12" ht="12.75">
      <c r="A678" s="55">
        <v>155044880</v>
      </c>
      <c r="B678" s="297" t="s">
        <v>387</v>
      </c>
      <c r="C678" s="298"/>
      <c r="D678" s="236" t="s">
        <v>386</v>
      </c>
      <c r="E678" s="40"/>
      <c r="F678" s="41">
        <v>3</v>
      </c>
      <c r="G678" s="42">
        <f>+'Front Sheet'!$H$6</f>
        <v>0</v>
      </c>
      <c r="H678" s="43">
        <f>+F678-(F678*G678)</f>
        <v>3</v>
      </c>
      <c r="I678" s="43">
        <f>+F678*E678</f>
        <v>0</v>
      </c>
      <c r="J678" s="44">
        <f>+E678*H678</f>
        <v>0</v>
      </c>
      <c r="K678" s="45">
        <v>0.2</v>
      </c>
      <c r="L678" s="24">
        <f t="shared" si="67"/>
        <v>0</v>
      </c>
    </row>
    <row r="679" spans="1:12" ht="12.75">
      <c r="A679" s="61"/>
      <c r="B679" s="305"/>
      <c r="C679" s="305"/>
      <c r="D679" s="225"/>
      <c r="E679" s="31"/>
      <c r="F679" s="49"/>
      <c r="G679" s="49"/>
      <c r="H679" s="32"/>
      <c r="I679" s="32"/>
      <c r="J679" s="33"/>
      <c r="K679" s="29"/>
      <c r="L679" s="24">
        <f t="shared" si="67"/>
        <v>0</v>
      </c>
    </row>
    <row r="680" spans="1:12" ht="12.75">
      <c r="A680" s="55">
        <v>151339370</v>
      </c>
      <c r="B680" s="297" t="s">
        <v>388</v>
      </c>
      <c r="C680" s="298"/>
      <c r="D680" s="236" t="s">
        <v>389</v>
      </c>
      <c r="E680" s="40"/>
      <c r="F680" s="41">
        <v>2.61</v>
      </c>
      <c r="G680" s="42">
        <f>+'Front Sheet'!$H$6</f>
        <v>0</v>
      </c>
      <c r="H680" s="43">
        <f>+F680-(F680*G680)</f>
        <v>2.61</v>
      </c>
      <c r="I680" s="43">
        <f>+F680*E680</f>
        <v>0</v>
      </c>
      <c r="J680" s="44">
        <f>+E680*H680</f>
        <v>0</v>
      </c>
      <c r="K680" s="45">
        <v>1.5</v>
      </c>
      <c r="L680" s="24">
        <f t="shared" si="67"/>
        <v>0</v>
      </c>
    </row>
    <row r="681" spans="1:12" ht="12.75">
      <c r="A681" s="61"/>
      <c r="B681" s="305"/>
      <c r="C681" s="305"/>
      <c r="D681" s="225"/>
      <c r="E681" s="31"/>
      <c r="F681" s="49"/>
      <c r="G681" s="49"/>
      <c r="H681" s="32"/>
      <c r="I681" s="32"/>
      <c r="J681" s="33"/>
      <c r="K681" s="29"/>
      <c r="L681" s="24">
        <f t="shared" si="67"/>
        <v>0</v>
      </c>
    </row>
    <row r="682" spans="1:12" ht="12.75">
      <c r="A682" s="88" t="s">
        <v>390</v>
      </c>
      <c r="B682" s="297" t="s">
        <v>391</v>
      </c>
      <c r="C682" s="298"/>
      <c r="D682" s="236" t="s">
        <v>392</v>
      </c>
      <c r="E682" s="40"/>
      <c r="F682" s="41">
        <v>39.54</v>
      </c>
      <c r="G682" s="42">
        <f>+'Front Sheet'!$H$6</f>
        <v>0</v>
      </c>
      <c r="H682" s="43">
        <f>+F682-(F682*G682)</f>
        <v>39.54</v>
      </c>
      <c r="I682" s="43">
        <f>+F682*E682</f>
        <v>0</v>
      </c>
      <c r="J682" s="44">
        <f>+E682*H682</f>
        <v>0</v>
      </c>
      <c r="K682" s="45">
        <v>1.9</v>
      </c>
      <c r="L682" s="24">
        <f t="shared" si="67"/>
        <v>0</v>
      </c>
    </row>
    <row r="683" spans="1:12" ht="12.75">
      <c r="A683" s="38">
        <v>5289438</v>
      </c>
      <c r="B683" s="297" t="s">
        <v>391</v>
      </c>
      <c r="C683" s="298"/>
      <c r="D683" s="236" t="s">
        <v>393</v>
      </c>
      <c r="E683" s="40"/>
      <c r="F683" s="41">
        <v>33.3</v>
      </c>
      <c r="G683" s="42">
        <f>+'Front Sheet'!$H$6</f>
        <v>0</v>
      </c>
      <c r="H683" s="43">
        <f>+F683-(F683*G683)</f>
        <v>33.3</v>
      </c>
      <c r="I683" s="43">
        <f>+F683*E683</f>
        <v>0</v>
      </c>
      <c r="J683" s="44">
        <f>+E683*H683</f>
        <v>0</v>
      </c>
      <c r="K683" s="45">
        <v>2</v>
      </c>
      <c r="L683" s="24">
        <f t="shared" si="67"/>
        <v>0</v>
      </c>
    </row>
    <row r="684" spans="1:12" ht="12.75">
      <c r="A684" s="38">
        <v>5289638</v>
      </c>
      <c r="B684" s="297" t="s">
        <v>391</v>
      </c>
      <c r="C684" s="298"/>
      <c r="D684" s="236" t="s">
        <v>394</v>
      </c>
      <c r="E684" s="40"/>
      <c r="F684" s="41">
        <v>56.5</v>
      </c>
      <c r="G684" s="42">
        <f>+'Front Sheet'!$H$6</f>
        <v>0</v>
      </c>
      <c r="H684" s="43">
        <f>+F684-(F684*G684)</f>
        <v>56.5</v>
      </c>
      <c r="I684" s="43">
        <f>+F684*E684</f>
        <v>0</v>
      </c>
      <c r="J684" s="44">
        <f>+E684*H684</f>
        <v>0</v>
      </c>
      <c r="K684" s="45">
        <v>2.5</v>
      </c>
      <c r="L684" s="24">
        <f t="shared" si="67"/>
        <v>0</v>
      </c>
    </row>
    <row r="685" spans="1:12" ht="12.75">
      <c r="A685" s="61"/>
      <c r="B685" s="305"/>
      <c r="C685" s="305"/>
      <c r="D685" s="225"/>
      <c r="E685" s="31"/>
      <c r="F685" s="49"/>
      <c r="G685" s="49"/>
      <c r="H685" s="32"/>
      <c r="I685" s="32"/>
      <c r="J685" s="33"/>
      <c r="K685" s="29"/>
      <c r="L685" s="24">
        <f t="shared" si="67"/>
        <v>0</v>
      </c>
    </row>
    <row r="686" spans="1:12" ht="12.75">
      <c r="A686" s="50">
        <v>153024380</v>
      </c>
      <c r="B686" s="297" t="s">
        <v>395</v>
      </c>
      <c r="C686" s="298"/>
      <c r="D686" s="236" t="s">
        <v>396</v>
      </c>
      <c r="E686" s="40"/>
      <c r="F686" s="41">
        <v>29.68</v>
      </c>
      <c r="G686" s="42">
        <f>+'Front Sheet'!$H$6</f>
        <v>0</v>
      </c>
      <c r="H686" s="43">
        <f>+F686-(F686*G686)</f>
        <v>29.68</v>
      </c>
      <c r="I686" s="43">
        <f>+F686*E686</f>
        <v>0</v>
      </c>
      <c r="J686" s="44">
        <f>+E686*H686</f>
        <v>0</v>
      </c>
      <c r="K686" s="45">
        <v>2</v>
      </c>
      <c r="L686" s="24">
        <f t="shared" si="67"/>
        <v>0</v>
      </c>
    </row>
    <row r="687" spans="1:12" ht="12.75">
      <c r="A687" s="50">
        <v>153026380</v>
      </c>
      <c r="B687" s="297" t="s">
        <v>395</v>
      </c>
      <c r="C687" s="298"/>
      <c r="D687" s="236" t="s">
        <v>397</v>
      </c>
      <c r="E687" s="40"/>
      <c r="F687" s="41">
        <v>34.74</v>
      </c>
      <c r="G687" s="42">
        <f>+'Front Sheet'!$H$6</f>
        <v>0</v>
      </c>
      <c r="H687" s="43">
        <f>+F687-(F687*G687)</f>
        <v>34.74</v>
      </c>
      <c r="I687" s="43">
        <f>+F687*E687</f>
        <v>0</v>
      </c>
      <c r="J687" s="44">
        <f>+E687*H687</f>
        <v>0</v>
      </c>
      <c r="K687" s="45">
        <v>2</v>
      </c>
      <c r="L687" s="24">
        <f t="shared" si="67"/>
        <v>0</v>
      </c>
    </row>
    <row r="688" spans="1:12" ht="12.75">
      <c r="A688" s="61"/>
      <c r="B688" s="305"/>
      <c r="C688" s="305"/>
      <c r="D688" s="225"/>
      <c r="E688" s="31"/>
      <c r="F688" s="49"/>
      <c r="G688" s="49"/>
      <c r="H688" s="32"/>
      <c r="I688" s="32"/>
      <c r="J688" s="33"/>
      <c r="K688" s="29"/>
      <c r="L688" s="24">
        <f t="shared" si="67"/>
        <v>0</v>
      </c>
    </row>
    <row r="689" spans="1:12" ht="12.75">
      <c r="A689" s="55">
        <v>153612380</v>
      </c>
      <c r="B689" s="297" t="s">
        <v>398</v>
      </c>
      <c r="C689" s="298"/>
      <c r="D689" s="236" t="s">
        <v>399</v>
      </c>
      <c r="E689" s="40"/>
      <c r="F689" s="41">
        <v>18.48</v>
      </c>
      <c r="G689" s="42">
        <f>+'Front Sheet'!$H$6</f>
        <v>0</v>
      </c>
      <c r="H689" s="43">
        <f>+F689-(F689*G689)</f>
        <v>18.48</v>
      </c>
      <c r="I689" s="43">
        <f>+F689*E689</f>
        <v>0</v>
      </c>
      <c r="J689" s="44">
        <f>+E689*H689</f>
        <v>0</v>
      </c>
      <c r="K689" s="45">
        <v>1.36</v>
      </c>
      <c r="L689" s="24">
        <f t="shared" si="67"/>
        <v>0</v>
      </c>
    </row>
    <row r="690" spans="1:12" ht="12.75">
      <c r="A690" s="55">
        <v>153614380</v>
      </c>
      <c r="B690" s="297" t="s">
        <v>398</v>
      </c>
      <c r="C690" s="298"/>
      <c r="D690" s="236" t="s">
        <v>400</v>
      </c>
      <c r="E690" s="40"/>
      <c r="F690" s="41">
        <v>14.74</v>
      </c>
      <c r="G690" s="42">
        <f>+'Front Sheet'!$H$6</f>
        <v>0</v>
      </c>
      <c r="H690" s="43">
        <f>+F690-(F690*G690)</f>
        <v>14.74</v>
      </c>
      <c r="I690" s="43">
        <f>+F690*E690</f>
        <v>0</v>
      </c>
      <c r="J690" s="44">
        <f>+E690*H690</f>
        <v>0</v>
      </c>
      <c r="K690" s="45">
        <v>1.97</v>
      </c>
      <c r="L690" s="24">
        <f t="shared" si="67"/>
        <v>0</v>
      </c>
    </row>
    <row r="691" spans="1:12" ht="12.75">
      <c r="A691" s="55">
        <v>153616380</v>
      </c>
      <c r="B691" s="297" t="s">
        <v>398</v>
      </c>
      <c r="C691" s="298"/>
      <c r="D691" s="236" t="s">
        <v>401</v>
      </c>
      <c r="E691" s="40"/>
      <c r="F691" s="41">
        <v>17.72</v>
      </c>
      <c r="G691" s="42">
        <f>+'Front Sheet'!$H$6</f>
        <v>0</v>
      </c>
      <c r="H691" s="43">
        <f>+F691-(F691*G691)</f>
        <v>17.72</v>
      </c>
      <c r="I691" s="43">
        <f>+F691*E691</f>
        <v>0</v>
      </c>
      <c r="J691" s="44">
        <f>+E691*H691</f>
        <v>0</v>
      </c>
      <c r="K691" s="45">
        <v>2.48</v>
      </c>
      <c r="L691" s="24">
        <f t="shared" si="67"/>
        <v>0</v>
      </c>
    </row>
    <row r="692" spans="1:12" ht="12.75">
      <c r="A692" s="61"/>
      <c r="B692" s="305"/>
      <c r="C692" s="305"/>
      <c r="D692" s="225"/>
      <c r="E692" s="31"/>
      <c r="F692" s="49"/>
      <c r="G692" s="49"/>
      <c r="H692" s="32"/>
      <c r="I692" s="32"/>
      <c r="J692" s="33"/>
      <c r="K692" s="29"/>
      <c r="L692" s="24">
        <f t="shared" si="67"/>
        <v>0</v>
      </c>
    </row>
    <row r="693" spans="1:12" ht="12.75">
      <c r="A693" s="55">
        <v>154150380</v>
      </c>
      <c r="B693" s="297" t="s">
        <v>402</v>
      </c>
      <c r="C693" s="298"/>
      <c r="D693" s="236" t="s">
        <v>403</v>
      </c>
      <c r="E693" s="40"/>
      <c r="F693" s="41">
        <v>2.22</v>
      </c>
      <c r="G693" s="42">
        <f>+'Front Sheet'!$H$6</f>
        <v>0</v>
      </c>
      <c r="H693" s="43">
        <f>+F693-(F693*G693)</f>
        <v>2.22</v>
      </c>
      <c r="I693" s="43">
        <f>+F693*E693</f>
        <v>0</v>
      </c>
      <c r="J693" s="44">
        <f>+E693*H693</f>
        <v>0</v>
      </c>
      <c r="K693" s="45">
        <v>1.36</v>
      </c>
      <c r="L693" s="24">
        <f t="shared" si="67"/>
        <v>0</v>
      </c>
    </row>
    <row r="694" spans="1:12" ht="12.75">
      <c r="A694" s="55">
        <v>154160380</v>
      </c>
      <c r="B694" s="297" t="s">
        <v>402</v>
      </c>
      <c r="C694" s="298"/>
      <c r="D694" s="236" t="s">
        <v>259</v>
      </c>
      <c r="E694" s="40"/>
      <c r="F694" s="41">
        <v>2.46</v>
      </c>
      <c r="G694" s="42">
        <f>+'Front Sheet'!$H$6</f>
        <v>0</v>
      </c>
      <c r="H694" s="43">
        <f>+F694-(F694*G694)</f>
        <v>2.46</v>
      </c>
      <c r="I694" s="43">
        <f>+F694*E694</f>
        <v>0</v>
      </c>
      <c r="J694" s="44">
        <f>+E694*H694</f>
        <v>0</v>
      </c>
      <c r="K694" s="45">
        <v>1.36</v>
      </c>
      <c r="L694" s="24">
        <f t="shared" si="67"/>
        <v>0</v>
      </c>
    </row>
    <row r="695" spans="1:12" ht="12.75">
      <c r="A695" s="55">
        <v>154162380</v>
      </c>
      <c r="B695" s="297" t="s">
        <v>402</v>
      </c>
      <c r="C695" s="298"/>
      <c r="D695" s="236" t="s">
        <v>381</v>
      </c>
      <c r="E695" s="40"/>
      <c r="F695" s="41">
        <v>3</v>
      </c>
      <c r="G695" s="42">
        <f>+'Front Sheet'!$H$6</f>
        <v>0</v>
      </c>
      <c r="H695" s="43">
        <f>+F695-(F695*G695)</f>
        <v>3</v>
      </c>
      <c r="I695" s="43">
        <f>+F695*E695</f>
        <v>0</v>
      </c>
      <c r="J695" s="44">
        <f>+E695*H695</f>
        <v>0</v>
      </c>
      <c r="K695" s="45">
        <v>1.97</v>
      </c>
      <c r="L695" s="24">
        <f t="shared" si="67"/>
        <v>0</v>
      </c>
    </row>
    <row r="696" spans="1:12" ht="12.75">
      <c r="A696" s="55">
        <v>154134380</v>
      </c>
      <c r="B696" s="297" t="s">
        <v>402</v>
      </c>
      <c r="C696" s="298"/>
      <c r="D696" s="236" t="s">
        <v>404</v>
      </c>
      <c r="E696" s="40"/>
      <c r="F696" s="41">
        <v>2.78</v>
      </c>
      <c r="G696" s="42">
        <f>+'Front Sheet'!$H$6</f>
        <v>0</v>
      </c>
      <c r="H696" s="43">
        <f>+F696-(F696*G696)</f>
        <v>2.78</v>
      </c>
      <c r="I696" s="43">
        <f>+F696*E696</f>
        <v>0</v>
      </c>
      <c r="J696" s="44">
        <f>+E696*H696</f>
        <v>0</v>
      </c>
      <c r="K696" s="45">
        <v>2.48</v>
      </c>
      <c r="L696" s="24">
        <f t="shared" si="67"/>
        <v>0</v>
      </c>
    </row>
    <row r="697" spans="1:12" ht="12.75">
      <c r="A697" s="61"/>
      <c r="B697" s="305"/>
      <c r="C697" s="305"/>
      <c r="D697" s="225"/>
      <c r="E697" s="31"/>
      <c r="F697" s="49"/>
      <c r="G697" s="49"/>
      <c r="H697" s="32"/>
      <c r="I697" s="32"/>
      <c r="J697" s="33"/>
      <c r="K697" s="29"/>
      <c r="L697" s="24">
        <f t="shared" si="67"/>
        <v>0</v>
      </c>
    </row>
    <row r="698" spans="1:12" ht="12.75">
      <c r="A698" s="55">
        <v>154470380</v>
      </c>
      <c r="B698" s="325" t="s">
        <v>405</v>
      </c>
      <c r="C698" s="325"/>
      <c r="D698" s="236" t="s">
        <v>406</v>
      </c>
      <c r="E698" s="40"/>
      <c r="F698" s="41">
        <v>1.78</v>
      </c>
      <c r="G698" s="42">
        <f>+'Front Sheet'!$H$6</f>
        <v>0</v>
      </c>
      <c r="H698" s="43">
        <f>+F698-(F698*G698)</f>
        <v>1.78</v>
      </c>
      <c r="I698" s="43">
        <f>+F698*E698</f>
        <v>0</v>
      </c>
      <c r="J698" s="44">
        <f>+E698*H698</f>
        <v>0</v>
      </c>
      <c r="K698" s="29">
        <v>0.08</v>
      </c>
      <c r="L698" s="24">
        <f t="shared" si="67"/>
        <v>0</v>
      </c>
    </row>
    <row r="699" spans="1:12" ht="12.75">
      <c r="A699" s="55">
        <v>154471380</v>
      </c>
      <c r="B699" s="325" t="s">
        <v>405</v>
      </c>
      <c r="C699" s="325"/>
      <c r="D699" s="236" t="s">
        <v>407</v>
      </c>
      <c r="E699" s="40"/>
      <c r="F699" s="41">
        <v>2.02</v>
      </c>
      <c r="G699" s="42">
        <f>+'Front Sheet'!$H$6</f>
        <v>0</v>
      </c>
      <c r="H699" s="43">
        <f>+F699-(F699*G699)</f>
        <v>2.02</v>
      </c>
      <c r="I699" s="43">
        <f>+F699*E699</f>
        <v>0</v>
      </c>
      <c r="J699" s="44">
        <f>+E699*H699</f>
        <v>0</v>
      </c>
      <c r="K699" s="29">
        <v>0.08</v>
      </c>
      <c r="L699" s="24">
        <f t="shared" si="67"/>
        <v>0</v>
      </c>
    </row>
    <row r="700" spans="1:12" ht="12.75">
      <c r="A700" s="55">
        <v>154474380</v>
      </c>
      <c r="B700" s="325" t="s">
        <v>408</v>
      </c>
      <c r="C700" s="325"/>
      <c r="D700" s="236" t="s">
        <v>406</v>
      </c>
      <c r="E700" s="40"/>
      <c r="F700" s="41">
        <v>2.26</v>
      </c>
      <c r="G700" s="42">
        <f>+'Front Sheet'!$H$6</f>
        <v>0</v>
      </c>
      <c r="H700" s="43">
        <f>+F700-(F700*G700)</f>
        <v>2.26</v>
      </c>
      <c r="I700" s="43">
        <f>+F700*E700</f>
        <v>0</v>
      </c>
      <c r="J700" s="44">
        <f>+E700*H700</f>
        <v>0</v>
      </c>
      <c r="K700" s="29">
        <v>0.08</v>
      </c>
      <c r="L700" s="24">
        <f t="shared" si="67"/>
        <v>0</v>
      </c>
    </row>
    <row r="701" spans="1:12" ht="12.75">
      <c r="A701" s="55">
        <v>154475380</v>
      </c>
      <c r="B701" s="325" t="s">
        <v>408</v>
      </c>
      <c r="C701" s="325"/>
      <c r="D701" s="236" t="s">
        <v>407</v>
      </c>
      <c r="E701" s="40"/>
      <c r="F701" s="41">
        <v>2.5</v>
      </c>
      <c r="G701" s="42">
        <f>+'Front Sheet'!$H$6</f>
        <v>0</v>
      </c>
      <c r="H701" s="43">
        <f>+F701-(F701*G701)</f>
        <v>2.5</v>
      </c>
      <c r="I701" s="43">
        <f>+F701*E701</f>
        <v>0</v>
      </c>
      <c r="J701" s="44">
        <f>+E701*H701</f>
        <v>0</v>
      </c>
      <c r="K701" s="29">
        <v>0.08</v>
      </c>
      <c r="L701" s="24">
        <f t="shared" si="67"/>
        <v>0</v>
      </c>
    </row>
    <row r="702" spans="1:12" ht="12.75">
      <c r="A702" s="61"/>
      <c r="B702" s="305"/>
      <c r="C702" s="305"/>
      <c r="D702" s="225"/>
      <c r="E702" s="31"/>
      <c r="F702" s="49"/>
      <c r="G702" s="49"/>
      <c r="H702" s="32"/>
      <c r="I702" s="32"/>
      <c r="J702" s="33"/>
      <c r="K702" s="29"/>
      <c r="L702" s="24">
        <f t="shared" si="67"/>
        <v>0</v>
      </c>
    </row>
    <row r="703" spans="1:12" ht="12.75">
      <c r="A703" s="55">
        <v>154194380</v>
      </c>
      <c r="B703" s="297" t="s">
        <v>409</v>
      </c>
      <c r="C703" s="298"/>
      <c r="D703" s="236" t="s">
        <v>410</v>
      </c>
      <c r="E703" s="40"/>
      <c r="F703" s="41">
        <v>13.66</v>
      </c>
      <c r="G703" s="42">
        <f>+'Front Sheet'!$H$6</f>
        <v>0</v>
      </c>
      <c r="H703" s="43">
        <f>+F703-(F703*G703)</f>
        <v>13.66</v>
      </c>
      <c r="I703" s="43">
        <f>+F703*E703</f>
        <v>0</v>
      </c>
      <c r="J703" s="44">
        <f>+E703*H703</f>
        <v>0</v>
      </c>
      <c r="K703" s="45">
        <v>1.5</v>
      </c>
      <c r="L703" s="24">
        <f t="shared" si="67"/>
        <v>0</v>
      </c>
    </row>
    <row r="704" spans="1:12" ht="12.75">
      <c r="A704" s="61"/>
      <c r="B704" s="305"/>
      <c r="C704" s="305"/>
      <c r="D704" s="225"/>
      <c r="E704" s="31"/>
      <c r="F704" s="49"/>
      <c r="G704" s="49"/>
      <c r="H704" s="32"/>
      <c r="I704" s="32"/>
      <c r="J704" s="33"/>
      <c r="K704" s="29"/>
      <c r="L704" s="24">
        <f t="shared" si="67"/>
        <v>0</v>
      </c>
    </row>
    <row r="705" spans="1:12" ht="12.75">
      <c r="A705" s="55">
        <v>153726380</v>
      </c>
      <c r="B705" s="297" t="s">
        <v>411</v>
      </c>
      <c r="C705" s="298"/>
      <c r="D705" s="236" t="s">
        <v>412</v>
      </c>
      <c r="E705" s="40"/>
      <c r="F705" s="41">
        <v>19.92</v>
      </c>
      <c r="G705" s="42">
        <f>+'Front Sheet'!$H$6</f>
        <v>0</v>
      </c>
      <c r="H705" s="43">
        <f>+F705-(F705*G705)</f>
        <v>19.92</v>
      </c>
      <c r="I705" s="43">
        <f>+F705*E705</f>
        <v>0</v>
      </c>
      <c r="J705" s="44">
        <f>+E705*H705</f>
        <v>0</v>
      </c>
      <c r="K705" s="45">
        <v>1.36</v>
      </c>
      <c r="L705" s="24">
        <f t="shared" si="67"/>
        <v>0</v>
      </c>
    </row>
    <row r="706" spans="1:12" ht="12.75">
      <c r="A706" s="55">
        <v>153719380</v>
      </c>
      <c r="B706" s="297" t="s">
        <v>411</v>
      </c>
      <c r="C706" s="298"/>
      <c r="D706" s="236" t="s">
        <v>413</v>
      </c>
      <c r="E706" s="40"/>
      <c r="F706" s="41">
        <v>29.48</v>
      </c>
      <c r="G706" s="42">
        <f>+'Front Sheet'!$H$6</f>
        <v>0</v>
      </c>
      <c r="H706" s="43">
        <f>+F706-(F706*G706)</f>
        <v>29.48</v>
      </c>
      <c r="I706" s="43">
        <f>+F706*E706</f>
        <v>0</v>
      </c>
      <c r="J706" s="44">
        <f>+E706*H706</f>
        <v>0</v>
      </c>
      <c r="K706" s="45">
        <v>1.36</v>
      </c>
      <c r="L706" s="24">
        <f t="shared" si="67"/>
        <v>0</v>
      </c>
    </row>
    <row r="707" spans="1:12" ht="12.75">
      <c r="A707" s="55">
        <v>121472240</v>
      </c>
      <c r="B707" s="297" t="s">
        <v>414</v>
      </c>
      <c r="C707" s="298"/>
      <c r="D707" s="236" t="s">
        <v>180</v>
      </c>
      <c r="E707" s="40"/>
      <c r="F707" s="41">
        <v>6.78</v>
      </c>
      <c r="G707" s="42">
        <f>+'Front Sheet'!$H$6</f>
        <v>0</v>
      </c>
      <c r="H707" s="43">
        <f>+F707-(F707*G707)</f>
        <v>6.78</v>
      </c>
      <c r="I707" s="43">
        <f>+F707*E707</f>
        <v>0</v>
      </c>
      <c r="J707" s="44">
        <f>+E707*H707</f>
        <v>0</v>
      </c>
      <c r="K707" s="45">
        <v>1.36</v>
      </c>
      <c r="L707" s="24">
        <f t="shared" si="67"/>
        <v>0</v>
      </c>
    </row>
    <row r="708" spans="1:12" ht="12.75">
      <c r="A708" s="55">
        <v>154117240</v>
      </c>
      <c r="B708" s="297" t="s">
        <v>415</v>
      </c>
      <c r="C708" s="298"/>
      <c r="D708" s="236" t="s">
        <v>416</v>
      </c>
      <c r="E708" s="40"/>
      <c r="F708" s="41">
        <v>1.8</v>
      </c>
      <c r="G708" s="42">
        <f>+'Front Sheet'!$H$6</f>
        <v>0</v>
      </c>
      <c r="H708" s="43">
        <f>+F708-(F708*G708)</f>
        <v>1.8</v>
      </c>
      <c r="I708" s="43">
        <f>+F708*E708</f>
        <v>0</v>
      </c>
      <c r="J708" s="44">
        <f>+E708*H708</f>
        <v>0</v>
      </c>
      <c r="K708" s="45">
        <v>1.97</v>
      </c>
      <c r="L708" s="24">
        <f t="shared" si="67"/>
        <v>0</v>
      </c>
    </row>
    <row r="709" spans="1:12" ht="12.75">
      <c r="A709" s="61"/>
      <c r="B709" s="305"/>
      <c r="C709" s="305"/>
      <c r="D709" s="225"/>
      <c r="E709" s="31"/>
      <c r="F709" s="49"/>
      <c r="G709" s="49"/>
      <c r="H709" s="32"/>
      <c r="I709" s="32"/>
      <c r="J709" s="33"/>
      <c r="K709" s="29"/>
      <c r="L709" s="24">
        <f t="shared" si="67"/>
        <v>0</v>
      </c>
    </row>
    <row r="710" spans="1:12" ht="12.75">
      <c r="A710" s="176" t="s">
        <v>417</v>
      </c>
      <c r="B710" s="177"/>
      <c r="C710" s="177"/>
      <c r="D710" s="177"/>
      <c r="E710" s="177"/>
      <c r="F710" s="183"/>
      <c r="G710" s="183"/>
      <c r="H710" s="180"/>
      <c r="I710" s="180"/>
      <c r="J710" s="184"/>
      <c r="K710" s="29"/>
      <c r="L710" s="24">
        <f t="shared" si="67"/>
        <v>0</v>
      </c>
    </row>
    <row r="711" spans="1:12" ht="12.75">
      <c r="A711" s="61"/>
      <c r="B711" s="305"/>
      <c r="C711" s="305"/>
      <c r="D711" s="225"/>
      <c r="E711" s="31"/>
      <c r="F711" s="49"/>
      <c r="G711" s="49"/>
      <c r="H711" s="32"/>
      <c r="I711" s="32"/>
      <c r="J711" s="33"/>
      <c r="K711" s="29"/>
      <c r="L711" s="24">
        <f t="shared" si="67"/>
        <v>0</v>
      </c>
    </row>
    <row r="712" spans="1:12" ht="12.75">
      <c r="A712" s="38">
        <v>5040624</v>
      </c>
      <c r="B712" s="297" t="s">
        <v>418</v>
      </c>
      <c r="C712" s="298"/>
      <c r="D712" s="236" t="s">
        <v>419</v>
      </c>
      <c r="E712" s="40"/>
      <c r="F712" s="41">
        <v>21</v>
      </c>
      <c r="G712" s="42">
        <f>+'Front Sheet'!$H$6</f>
        <v>0</v>
      </c>
      <c r="H712" s="43">
        <f>+F712-(F712*G712)</f>
        <v>21</v>
      </c>
      <c r="I712" s="43">
        <f>+F712*E712</f>
        <v>0</v>
      </c>
      <c r="J712" s="44">
        <f>+E712*H712</f>
        <v>0</v>
      </c>
      <c r="K712" s="45">
        <v>1.7</v>
      </c>
      <c r="L712" s="24">
        <f t="shared" si="67"/>
        <v>0</v>
      </c>
    </row>
    <row r="713" spans="1:12" ht="12.75">
      <c r="A713" s="38">
        <v>5040824</v>
      </c>
      <c r="B713" s="297" t="s">
        <v>418</v>
      </c>
      <c r="C713" s="298"/>
      <c r="D713" s="236" t="s">
        <v>420</v>
      </c>
      <c r="E713" s="40"/>
      <c r="F713" s="41">
        <v>22.72</v>
      </c>
      <c r="G713" s="42">
        <f>+'Front Sheet'!$H$6</f>
        <v>0</v>
      </c>
      <c r="H713" s="43">
        <f>+F713-(F713*G713)</f>
        <v>22.72</v>
      </c>
      <c r="I713" s="43">
        <f>+F713*E713</f>
        <v>0</v>
      </c>
      <c r="J713" s="44">
        <f>+E713*H713</f>
        <v>0</v>
      </c>
      <c r="K713" s="45">
        <v>2.09</v>
      </c>
      <c r="L713" s="24">
        <f t="shared" si="67"/>
        <v>0</v>
      </c>
    </row>
    <row r="714" spans="1:12" ht="12.75">
      <c r="A714" s="61"/>
      <c r="B714" s="305"/>
      <c r="C714" s="305"/>
      <c r="D714" s="225"/>
      <c r="E714" s="31"/>
      <c r="F714" s="49"/>
      <c r="G714" s="49"/>
      <c r="H714" s="32"/>
      <c r="I714" s="32"/>
      <c r="J714" s="33"/>
      <c r="K714" s="29"/>
      <c r="L714" s="24">
        <f t="shared" si="67"/>
        <v>0</v>
      </c>
    </row>
    <row r="715" spans="1:12" ht="12.75">
      <c r="A715" s="50">
        <v>159042240</v>
      </c>
      <c r="B715" s="297" t="s">
        <v>421</v>
      </c>
      <c r="C715" s="298"/>
      <c r="D715" s="236" t="s">
        <v>422</v>
      </c>
      <c r="E715" s="40"/>
      <c r="F715" s="41">
        <v>25.1</v>
      </c>
      <c r="G715" s="42">
        <f>+'Front Sheet'!$H$6</f>
        <v>0</v>
      </c>
      <c r="H715" s="43">
        <f>+F715-(F715*G715)</f>
        <v>25.1</v>
      </c>
      <c r="I715" s="43">
        <f>+F715*E715</f>
        <v>0</v>
      </c>
      <c r="J715" s="44">
        <f>+E715*H715</f>
        <v>0</v>
      </c>
      <c r="K715" s="45">
        <v>2.09</v>
      </c>
      <c r="L715" s="24">
        <f t="shared" si="67"/>
        <v>0</v>
      </c>
    </row>
    <row r="716" spans="1:12" ht="12.75">
      <c r="A716" s="61"/>
      <c r="B716" s="305"/>
      <c r="C716" s="305"/>
      <c r="D716" s="225"/>
      <c r="E716" s="31"/>
      <c r="F716" s="49"/>
      <c r="G716" s="49"/>
      <c r="H716" s="32"/>
      <c r="I716" s="32"/>
      <c r="J716" s="33"/>
      <c r="K716" s="29"/>
      <c r="L716" s="24">
        <f t="shared" si="67"/>
        <v>0</v>
      </c>
    </row>
    <row r="717" spans="1:12" ht="12.75">
      <c r="A717" s="55">
        <v>154645240</v>
      </c>
      <c r="B717" s="297" t="s">
        <v>423</v>
      </c>
      <c r="C717" s="298"/>
      <c r="D717" s="236" t="s">
        <v>424</v>
      </c>
      <c r="E717" s="40"/>
      <c r="F717" s="41">
        <v>19.3</v>
      </c>
      <c r="G717" s="42">
        <f>+'Front Sheet'!$H$6</f>
        <v>0</v>
      </c>
      <c r="H717" s="43">
        <f>+F717-(F717*G717)</f>
        <v>19.3</v>
      </c>
      <c r="I717" s="43">
        <f>+F717*E717</f>
        <v>0</v>
      </c>
      <c r="J717" s="44">
        <f>+E717*H717</f>
        <v>0</v>
      </c>
      <c r="K717" s="45">
        <v>1.1</v>
      </c>
      <c r="L717" s="24">
        <f t="shared" si="67"/>
        <v>0</v>
      </c>
    </row>
    <row r="718" spans="1:12" ht="12.75">
      <c r="A718" s="55">
        <v>154633240</v>
      </c>
      <c r="B718" s="297" t="s">
        <v>423</v>
      </c>
      <c r="C718" s="298"/>
      <c r="D718" s="236" t="s">
        <v>425</v>
      </c>
      <c r="E718" s="40"/>
      <c r="F718" s="41">
        <v>13.5</v>
      </c>
      <c r="G718" s="42">
        <f>+'Front Sheet'!$H$6</f>
        <v>0</v>
      </c>
      <c r="H718" s="43">
        <f>+F718-(F718*G718)</f>
        <v>13.5</v>
      </c>
      <c r="I718" s="43">
        <f>+F718*E718</f>
        <v>0</v>
      </c>
      <c r="J718" s="44">
        <f>+E718*H718</f>
        <v>0</v>
      </c>
      <c r="K718" s="45">
        <v>1.55</v>
      </c>
      <c r="L718" s="24">
        <f aca="true" t="shared" si="68" ref="L718:L789">E718*K718</f>
        <v>0</v>
      </c>
    </row>
    <row r="719" spans="1:12" ht="12.75">
      <c r="A719" s="55">
        <v>154634240</v>
      </c>
      <c r="B719" s="297" t="s">
        <v>423</v>
      </c>
      <c r="C719" s="298"/>
      <c r="D719" s="236" t="s">
        <v>426</v>
      </c>
      <c r="E719" s="40"/>
      <c r="F719" s="41">
        <v>14.4</v>
      </c>
      <c r="G719" s="42">
        <f>+'Front Sheet'!$H$6</f>
        <v>0</v>
      </c>
      <c r="H719" s="43">
        <f>+F719-(F719*G719)</f>
        <v>14.4</v>
      </c>
      <c r="I719" s="43">
        <f>+F719*E719</f>
        <v>0</v>
      </c>
      <c r="J719" s="44">
        <f>+E719*H719</f>
        <v>0</v>
      </c>
      <c r="K719" s="45">
        <v>1.89</v>
      </c>
      <c r="L719" s="24">
        <f t="shared" si="68"/>
        <v>0</v>
      </c>
    </row>
    <row r="720" spans="1:12" ht="12.75">
      <c r="A720" s="61"/>
      <c r="B720" s="305"/>
      <c r="C720" s="305"/>
      <c r="D720" s="225"/>
      <c r="E720" s="31"/>
      <c r="F720" s="49"/>
      <c r="G720" s="49"/>
      <c r="H720" s="32"/>
      <c r="I720" s="32"/>
      <c r="J720" s="33"/>
      <c r="K720" s="29"/>
      <c r="L720" s="24">
        <f t="shared" si="68"/>
        <v>0</v>
      </c>
    </row>
    <row r="721" spans="1:12" ht="12.75">
      <c r="A721" s="55">
        <v>154640240</v>
      </c>
      <c r="B721" s="297" t="s">
        <v>427</v>
      </c>
      <c r="C721" s="298"/>
      <c r="D721" s="236" t="s">
        <v>428</v>
      </c>
      <c r="E721" s="40"/>
      <c r="F721" s="41">
        <v>18</v>
      </c>
      <c r="G721" s="42">
        <f>+'Front Sheet'!$H$6</f>
        <v>0</v>
      </c>
      <c r="H721" s="43">
        <f>+F721-(F721*G721)</f>
        <v>18</v>
      </c>
      <c r="I721" s="43">
        <f>+F721*E721</f>
        <v>0</v>
      </c>
      <c r="J721" s="44">
        <f>+E721*H721</f>
        <v>0</v>
      </c>
      <c r="K721" s="45">
        <v>1.5</v>
      </c>
      <c r="L721" s="24">
        <f t="shared" si="68"/>
        <v>0</v>
      </c>
    </row>
    <row r="722" spans="1:12" ht="12.75">
      <c r="A722" s="55">
        <v>150810240</v>
      </c>
      <c r="B722" s="297" t="s">
        <v>429</v>
      </c>
      <c r="C722" s="298"/>
      <c r="D722" s="236" t="s">
        <v>51</v>
      </c>
      <c r="E722" s="40"/>
      <c r="F722" s="41">
        <v>12.24</v>
      </c>
      <c r="G722" s="42">
        <f>+'Front Sheet'!$H$6</f>
        <v>0</v>
      </c>
      <c r="H722" s="43">
        <f>+F722-(F722*G722)</f>
        <v>12.24</v>
      </c>
      <c r="I722" s="43">
        <f>+F722*E722</f>
        <v>0</v>
      </c>
      <c r="J722" s="44">
        <f>+E722*H722</f>
        <v>0</v>
      </c>
      <c r="K722" s="45">
        <v>0.1</v>
      </c>
      <c r="L722" s="24">
        <f t="shared" si="68"/>
        <v>0</v>
      </c>
    </row>
    <row r="723" spans="1:12" ht="12.75">
      <c r="A723" s="61"/>
      <c r="B723" s="305"/>
      <c r="C723" s="305"/>
      <c r="D723" s="225"/>
      <c r="E723" s="31"/>
      <c r="F723" s="49"/>
      <c r="G723" s="49"/>
      <c r="H723" s="32"/>
      <c r="I723" s="32"/>
      <c r="J723" s="33"/>
      <c r="K723" s="29"/>
      <c r="L723" s="24">
        <f t="shared" si="68"/>
        <v>0</v>
      </c>
    </row>
    <row r="724" spans="1:12" ht="12.75">
      <c r="A724" s="55">
        <v>151388370</v>
      </c>
      <c r="B724" s="297" t="s">
        <v>430</v>
      </c>
      <c r="C724" s="298"/>
      <c r="D724" s="236" t="s">
        <v>51</v>
      </c>
      <c r="E724" s="40"/>
      <c r="F724" s="41">
        <v>7.2</v>
      </c>
      <c r="G724" s="42">
        <f>+'Front Sheet'!$H$6</f>
        <v>0</v>
      </c>
      <c r="H724" s="43">
        <f>+F724-(F724*G724)</f>
        <v>7.2</v>
      </c>
      <c r="I724" s="43">
        <f>+F724*E724</f>
        <v>0</v>
      </c>
      <c r="J724" s="44">
        <f>+E724*H724</f>
        <v>0</v>
      </c>
      <c r="K724" s="45">
        <v>0.12</v>
      </c>
      <c r="L724" s="24">
        <f t="shared" si="68"/>
        <v>0</v>
      </c>
    </row>
    <row r="725" spans="1:12" ht="12.75">
      <c r="A725" s="61"/>
      <c r="B725" s="305"/>
      <c r="C725" s="305"/>
      <c r="D725" s="225"/>
      <c r="E725" s="31"/>
      <c r="F725" s="49"/>
      <c r="G725" s="49"/>
      <c r="H725" s="32"/>
      <c r="I725" s="32"/>
      <c r="J725" s="33"/>
      <c r="K725" s="29"/>
      <c r="L725" s="24">
        <f t="shared" si="68"/>
        <v>0</v>
      </c>
    </row>
    <row r="726" spans="1:12" ht="12.75">
      <c r="A726" s="55">
        <v>150130910</v>
      </c>
      <c r="B726" s="297" t="s">
        <v>431</v>
      </c>
      <c r="C726" s="298"/>
      <c r="D726" s="236" t="s">
        <v>432</v>
      </c>
      <c r="E726" s="40"/>
      <c r="F726" s="41">
        <v>44.38</v>
      </c>
      <c r="G726" s="42">
        <f>+'Front Sheet'!$H$6</f>
        <v>0</v>
      </c>
      <c r="H726" s="43">
        <f>+F726-(F726*G726)</f>
        <v>44.38</v>
      </c>
      <c r="I726" s="43">
        <f>+F726*E726</f>
        <v>0</v>
      </c>
      <c r="J726" s="44">
        <f>+E726*H726</f>
        <v>0</v>
      </c>
      <c r="K726" s="45">
        <v>1.3</v>
      </c>
      <c r="L726" s="24">
        <f t="shared" si="68"/>
        <v>0</v>
      </c>
    </row>
    <row r="727" spans="1:12" ht="12.75">
      <c r="A727" s="55">
        <v>150134910</v>
      </c>
      <c r="B727" s="297" t="s">
        <v>431</v>
      </c>
      <c r="C727" s="298"/>
      <c r="D727" s="236" t="s">
        <v>433</v>
      </c>
      <c r="E727" s="40"/>
      <c r="F727" s="41">
        <v>47.38</v>
      </c>
      <c r="G727" s="42">
        <f>+'Front Sheet'!$H$6</f>
        <v>0</v>
      </c>
      <c r="H727" s="43">
        <f>+F727-(F727*G727)</f>
        <v>47.38</v>
      </c>
      <c r="I727" s="43">
        <f>+F727*E727</f>
        <v>0</v>
      </c>
      <c r="J727" s="44">
        <f>+E727*H727</f>
        <v>0</v>
      </c>
      <c r="K727" s="45">
        <v>1.9</v>
      </c>
      <c r="L727" s="24">
        <f t="shared" si="68"/>
        <v>0</v>
      </c>
    </row>
    <row r="728" spans="1:12" ht="12.75">
      <c r="A728" s="55">
        <v>150140910</v>
      </c>
      <c r="B728" s="297" t="s">
        <v>431</v>
      </c>
      <c r="C728" s="298"/>
      <c r="D728" s="236" t="s">
        <v>434</v>
      </c>
      <c r="E728" s="40"/>
      <c r="F728" s="41">
        <v>51.58</v>
      </c>
      <c r="G728" s="42">
        <f>+'Front Sheet'!$H$6</f>
        <v>0</v>
      </c>
      <c r="H728" s="43">
        <f>+F728-(F728*G728)</f>
        <v>51.58</v>
      </c>
      <c r="I728" s="43">
        <f>+F728*E728</f>
        <v>0</v>
      </c>
      <c r="J728" s="44">
        <f>+E728*H728</f>
        <v>0</v>
      </c>
      <c r="K728" s="45">
        <v>2.5</v>
      </c>
      <c r="L728" s="24">
        <f t="shared" si="68"/>
        <v>0</v>
      </c>
    </row>
    <row r="729" spans="1:12" ht="12.75">
      <c r="A729" s="61"/>
      <c r="B729" s="305"/>
      <c r="C729" s="305"/>
      <c r="D729" s="225"/>
      <c r="E729" s="31"/>
      <c r="F729" s="49"/>
      <c r="G729" s="49"/>
      <c r="H729" s="32"/>
      <c r="I729" s="32"/>
      <c r="J729" s="33"/>
      <c r="K729" s="29"/>
      <c r="L729" s="24">
        <f t="shared" si="68"/>
        <v>0</v>
      </c>
    </row>
    <row r="730" spans="1:12" ht="12.75">
      <c r="A730" s="55">
        <v>150110440</v>
      </c>
      <c r="B730" s="297" t="s">
        <v>435</v>
      </c>
      <c r="C730" s="298"/>
      <c r="D730" s="236" t="s">
        <v>436</v>
      </c>
      <c r="E730" s="40"/>
      <c r="F730" s="41">
        <v>10.3</v>
      </c>
      <c r="G730" s="42">
        <f>+'Front Sheet'!$H$6</f>
        <v>0</v>
      </c>
      <c r="H730" s="43">
        <f>+F730-(F730*G730)</f>
        <v>10.3</v>
      </c>
      <c r="I730" s="43">
        <f>+F730*E730</f>
        <v>0</v>
      </c>
      <c r="J730" s="44">
        <f>+E730*H730</f>
        <v>0</v>
      </c>
      <c r="K730" s="45">
        <v>0.9</v>
      </c>
      <c r="L730" s="24">
        <f t="shared" si="68"/>
        <v>0</v>
      </c>
    </row>
    <row r="731" spans="1:12" ht="12.75">
      <c r="A731" s="55">
        <v>150114440</v>
      </c>
      <c r="B731" s="297" t="s">
        <v>437</v>
      </c>
      <c r="C731" s="298"/>
      <c r="D731" s="236" t="s">
        <v>200</v>
      </c>
      <c r="E731" s="40"/>
      <c r="F731" s="41">
        <v>7.9</v>
      </c>
      <c r="G731" s="42">
        <f>+'Front Sheet'!$H$6</f>
        <v>0</v>
      </c>
      <c r="H731" s="43">
        <f>+F731-(F731*G731)</f>
        <v>7.9</v>
      </c>
      <c r="I731" s="43">
        <f>+F731*E731</f>
        <v>0</v>
      </c>
      <c r="J731" s="44">
        <f>+E731*H731</f>
        <v>0</v>
      </c>
      <c r="K731" s="45">
        <v>0.45</v>
      </c>
      <c r="L731" s="24">
        <f t="shared" si="68"/>
        <v>0</v>
      </c>
    </row>
    <row r="732" spans="1:12" ht="12.75">
      <c r="A732" s="61"/>
      <c r="B732" s="305"/>
      <c r="C732" s="305"/>
      <c r="D732" s="225"/>
      <c r="E732" s="31"/>
      <c r="F732" s="49"/>
      <c r="G732" s="49"/>
      <c r="H732" s="32"/>
      <c r="I732" s="32"/>
      <c r="J732" s="33"/>
      <c r="K732" s="29"/>
      <c r="L732" s="24">
        <f t="shared" si="68"/>
        <v>0</v>
      </c>
    </row>
    <row r="733" spans="1:12" ht="12.75">
      <c r="A733" s="55">
        <v>152322240</v>
      </c>
      <c r="B733" s="297" t="s">
        <v>438</v>
      </c>
      <c r="C733" s="298"/>
      <c r="D733" s="236" t="s">
        <v>203</v>
      </c>
      <c r="E733" s="40"/>
      <c r="F733" s="41">
        <v>29.18</v>
      </c>
      <c r="G733" s="42">
        <f>+'Front Sheet'!$H$6</f>
        <v>0</v>
      </c>
      <c r="H733" s="43">
        <f>+F733-(F733*G733)</f>
        <v>29.18</v>
      </c>
      <c r="I733" s="43">
        <f>+F733*E733</f>
        <v>0</v>
      </c>
      <c r="J733" s="44">
        <f>+E733*H733</f>
        <v>0</v>
      </c>
      <c r="K733" s="45">
        <v>1.14</v>
      </c>
      <c r="L733" s="24">
        <f t="shared" si="68"/>
        <v>0</v>
      </c>
    </row>
    <row r="734" spans="1:12" ht="12.75">
      <c r="A734" s="55">
        <v>152324240</v>
      </c>
      <c r="B734" s="297" t="s">
        <v>438</v>
      </c>
      <c r="C734" s="298"/>
      <c r="D734" s="236" t="s">
        <v>220</v>
      </c>
      <c r="E734" s="40"/>
      <c r="F734" s="41">
        <v>19.5</v>
      </c>
      <c r="G734" s="42">
        <f>+'Front Sheet'!$H$6</f>
        <v>0</v>
      </c>
      <c r="H734" s="43">
        <f>+F734-(F734*G734)</f>
        <v>19.5</v>
      </c>
      <c r="I734" s="43">
        <f>+F734*E734</f>
        <v>0</v>
      </c>
      <c r="J734" s="44">
        <f>+E734*H734</f>
        <v>0</v>
      </c>
      <c r="K734" s="45">
        <v>1.74</v>
      </c>
      <c r="L734" s="24">
        <f t="shared" si="68"/>
        <v>0</v>
      </c>
    </row>
    <row r="735" spans="1:12" ht="12.75">
      <c r="A735" s="55">
        <v>152326240</v>
      </c>
      <c r="B735" s="297" t="s">
        <v>438</v>
      </c>
      <c r="C735" s="298"/>
      <c r="D735" s="236" t="s">
        <v>228</v>
      </c>
      <c r="E735" s="40"/>
      <c r="F735" s="41">
        <v>21.1</v>
      </c>
      <c r="G735" s="42">
        <f>+'Front Sheet'!$H$6</f>
        <v>0</v>
      </c>
      <c r="H735" s="43">
        <f>+F735-(F735*G735)</f>
        <v>21.1</v>
      </c>
      <c r="I735" s="43">
        <f>+F735*E735</f>
        <v>0</v>
      </c>
      <c r="J735" s="44">
        <f>+E735*H735</f>
        <v>0</v>
      </c>
      <c r="K735" s="45">
        <v>2.17</v>
      </c>
      <c r="L735" s="24">
        <f t="shared" si="68"/>
        <v>0</v>
      </c>
    </row>
    <row r="736" spans="1:12" ht="12.75">
      <c r="A736" s="61"/>
      <c r="B736" s="305"/>
      <c r="C736" s="305"/>
      <c r="D736" s="225"/>
      <c r="E736" s="31"/>
      <c r="F736" s="49"/>
      <c r="G736" s="49"/>
      <c r="H736" s="32"/>
      <c r="I736" s="32"/>
      <c r="J736" s="33"/>
      <c r="K736" s="29"/>
      <c r="L736" s="24">
        <f t="shared" si="68"/>
        <v>0</v>
      </c>
    </row>
    <row r="737" spans="1:12" ht="12.75">
      <c r="A737" s="55">
        <v>157070240</v>
      </c>
      <c r="B737" s="297" t="s">
        <v>439</v>
      </c>
      <c r="C737" s="298"/>
      <c r="D737" s="236" t="s">
        <v>52</v>
      </c>
      <c r="E737" s="40"/>
      <c r="F737" s="41">
        <v>26.38</v>
      </c>
      <c r="G737" s="42">
        <f>+'Front Sheet'!$H$6</f>
        <v>0</v>
      </c>
      <c r="H737" s="43">
        <f>+F737-(F737*G737)</f>
        <v>26.38</v>
      </c>
      <c r="I737" s="43">
        <f>+F737*E737</f>
        <v>0</v>
      </c>
      <c r="J737" s="44">
        <f>+E737*H737</f>
        <v>0</v>
      </c>
      <c r="K737" s="45">
        <v>1.7</v>
      </c>
      <c r="L737" s="24">
        <f t="shared" si="68"/>
        <v>0</v>
      </c>
    </row>
    <row r="738" spans="1:12" ht="12.75">
      <c r="A738" s="55">
        <v>157072240</v>
      </c>
      <c r="B738" s="297" t="s">
        <v>440</v>
      </c>
      <c r="C738" s="298"/>
      <c r="D738" s="236" t="s">
        <v>52</v>
      </c>
      <c r="E738" s="40"/>
      <c r="F738" s="41">
        <v>40</v>
      </c>
      <c r="G738" s="42">
        <f>+'Front Sheet'!$H$6</f>
        <v>0</v>
      </c>
      <c r="H738" s="43">
        <f>+F738-(F738*G738)</f>
        <v>40</v>
      </c>
      <c r="I738" s="43">
        <f>+F738*E738</f>
        <v>0</v>
      </c>
      <c r="J738" s="44">
        <f>+E738*H738</f>
        <v>0</v>
      </c>
      <c r="K738" s="45">
        <v>2.09</v>
      </c>
      <c r="L738" s="24">
        <f t="shared" si="68"/>
        <v>0</v>
      </c>
    </row>
    <row r="739" spans="1:12" ht="12.75">
      <c r="A739" s="61"/>
      <c r="B739" s="305"/>
      <c r="C739" s="305"/>
      <c r="D739" s="225"/>
      <c r="E739" s="31"/>
      <c r="F739" s="49"/>
      <c r="G739" s="49"/>
      <c r="H739" s="32"/>
      <c r="I739" s="32"/>
      <c r="J739" s="33"/>
      <c r="K739" s="29"/>
      <c r="L739" s="24">
        <f t="shared" si="68"/>
        <v>0</v>
      </c>
    </row>
    <row r="740" spans="1:12" ht="12.75">
      <c r="A740" s="61" t="s">
        <v>441</v>
      </c>
      <c r="B740" s="297" t="s">
        <v>442</v>
      </c>
      <c r="C740" s="298"/>
      <c r="D740" s="236" t="s">
        <v>443</v>
      </c>
      <c r="E740" s="40"/>
      <c r="F740" s="49">
        <v>10.1</v>
      </c>
      <c r="G740" s="42">
        <f>+'Front Sheet'!$F$7</f>
        <v>0</v>
      </c>
      <c r="H740" s="43">
        <f>+F740-(F740*G740)</f>
        <v>10.1</v>
      </c>
      <c r="I740" s="43">
        <f>+F740*E740</f>
        <v>0</v>
      </c>
      <c r="J740" s="44">
        <f>+E740*H740</f>
        <v>0</v>
      </c>
      <c r="K740" s="29">
        <v>0.5</v>
      </c>
      <c r="L740" s="24">
        <f t="shared" si="68"/>
        <v>0</v>
      </c>
    </row>
    <row r="741" spans="1:12" ht="12.75">
      <c r="A741" s="61" t="s">
        <v>444</v>
      </c>
      <c r="B741" s="297" t="s">
        <v>445</v>
      </c>
      <c r="C741" s="298"/>
      <c r="D741" s="236" t="s">
        <v>443</v>
      </c>
      <c r="E741" s="40"/>
      <c r="F741" s="49">
        <v>10.1</v>
      </c>
      <c r="G741" s="42">
        <f>+'Front Sheet'!$F$7</f>
        <v>0</v>
      </c>
      <c r="H741" s="43">
        <f>+F741-(F741*G741)</f>
        <v>10.1</v>
      </c>
      <c r="I741" s="43">
        <f>+F741*E741</f>
        <v>0</v>
      </c>
      <c r="J741" s="44">
        <f>+E741*H741</f>
        <v>0</v>
      </c>
      <c r="K741" s="29">
        <v>0.5</v>
      </c>
      <c r="L741" s="24">
        <f t="shared" si="68"/>
        <v>0</v>
      </c>
    </row>
    <row r="742" spans="1:12" ht="12.75">
      <c r="A742" s="61"/>
      <c r="B742" s="305"/>
      <c r="C742" s="305"/>
      <c r="D742" s="225"/>
      <c r="E742" s="31"/>
      <c r="F742" s="49"/>
      <c r="G742" s="49"/>
      <c r="H742" s="32"/>
      <c r="I742" s="32"/>
      <c r="J742" s="33"/>
      <c r="K742" s="29"/>
      <c r="L742" s="24">
        <f t="shared" si="68"/>
        <v>0</v>
      </c>
    </row>
    <row r="743" spans="1:12" ht="12.75">
      <c r="A743" s="55">
        <v>6084004</v>
      </c>
      <c r="B743" s="297" t="s">
        <v>446</v>
      </c>
      <c r="C743" s="298"/>
      <c r="D743" s="236" t="s">
        <v>447</v>
      </c>
      <c r="E743" s="40"/>
      <c r="F743" s="41">
        <v>5</v>
      </c>
      <c r="G743" s="42">
        <f>+'Front Sheet'!$F$7</f>
        <v>0</v>
      </c>
      <c r="H743" s="43">
        <f>+F743-(F743*G743)</f>
        <v>5</v>
      </c>
      <c r="I743" s="43">
        <f>+F743*E743</f>
        <v>0</v>
      </c>
      <c r="J743" s="44">
        <f>+E743*H743</f>
        <v>0</v>
      </c>
      <c r="K743" s="29">
        <v>0.35</v>
      </c>
      <c r="L743" s="24">
        <f t="shared" si="68"/>
        <v>0</v>
      </c>
    </row>
    <row r="744" spans="1:12" ht="12.75">
      <c r="A744" s="55">
        <v>6085004</v>
      </c>
      <c r="B744" s="297" t="s">
        <v>446</v>
      </c>
      <c r="C744" s="298"/>
      <c r="D744" s="236" t="s">
        <v>448</v>
      </c>
      <c r="E744" s="40"/>
      <c r="F744" s="41">
        <v>8.34</v>
      </c>
      <c r="G744" s="42">
        <f>+'Front Sheet'!$F$7</f>
        <v>0</v>
      </c>
      <c r="H744" s="43">
        <f>+F744-(F744*G744)</f>
        <v>8.34</v>
      </c>
      <c r="I744" s="43">
        <f>+F744*E744</f>
        <v>0</v>
      </c>
      <c r="J744" s="44">
        <f>+E744*H744</f>
        <v>0</v>
      </c>
      <c r="K744" s="29">
        <v>0.4</v>
      </c>
      <c r="L744" s="24">
        <f t="shared" si="68"/>
        <v>0</v>
      </c>
    </row>
    <row r="745" spans="1:12" ht="12.75">
      <c r="A745" s="61"/>
      <c r="B745" s="305"/>
      <c r="C745" s="305"/>
      <c r="D745" s="225"/>
      <c r="E745" s="31"/>
      <c r="F745" s="49"/>
      <c r="G745" s="49"/>
      <c r="H745" s="32"/>
      <c r="I745" s="32"/>
      <c r="J745" s="33"/>
      <c r="K745" s="29"/>
      <c r="L745" s="24">
        <f t="shared" si="68"/>
        <v>0</v>
      </c>
    </row>
    <row r="746" spans="1:12" ht="12.75">
      <c r="A746" s="55" t="s">
        <v>449</v>
      </c>
      <c r="B746" s="297" t="s">
        <v>450</v>
      </c>
      <c r="C746" s="298"/>
      <c r="D746" s="236" t="s">
        <v>451</v>
      </c>
      <c r="E746" s="40"/>
      <c r="F746" s="41">
        <v>11</v>
      </c>
      <c r="G746" s="42">
        <f>+'Front Sheet'!$F$7</f>
        <v>0</v>
      </c>
      <c r="H746" s="43">
        <f>+F746-(F746*G746)</f>
        <v>11</v>
      </c>
      <c r="I746" s="43">
        <f>+F746*E746</f>
        <v>0</v>
      </c>
      <c r="J746" s="44">
        <f>+E746*H746</f>
        <v>0</v>
      </c>
      <c r="K746" s="29">
        <v>0.35</v>
      </c>
      <c r="L746" s="24">
        <f t="shared" si="68"/>
        <v>0</v>
      </c>
    </row>
    <row r="747" spans="1:12" ht="12.75">
      <c r="A747" s="55" t="s">
        <v>452</v>
      </c>
      <c r="B747" s="297" t="s">
        <v>453</v>
      </c>
      <c r="C747" s="298"/>
      <c r="D747" s="236" t="s">
        <v>454</v>
      </c>
      <c r="E747" s="40"/>
      <c r="F747" s="41">
        <v>12</v>
      </c>
      <c r="G747" s="42">
        <f>+'Front Sheet'!$F$7</f>
        <v>0</v>
      </c>
      <c r="H747" s="43">
        <f>+F747-(F747*G747)</f>
        <v>12</v>
      </c>
      <c r="I747" s="43">
        <f>+F747*E747</f>
        <v>0</v>
      </c>
      <c r="J747" s="44">
        <f>+E747*H747</f>
        <v>0</v>
      </c>
      <c r="K747" s="29">
        <v>0.4</v>
      </c>
      <c r="L747" s="24">
        <f t="shared" si="68"/>
        <v>0</v>
      </c>
    </row>
    <row r="748" spans="1:11" ht="12.75">
      <c r="A748" s="89"/>
      <c r="B748" s="324"/>
      <c r="C748" s="324"/>
      <c r="D748" s="235"/>
      <c r="E748" s="87"/>
      <c r="F748" s="78"/>
      <c r="G748" s="78"/>
      <c r="H748" s="73"/>
      <c r="I748" s="90"/>
      <c r="J748" s="74"/>
      <c r="K748" s="29"/>
    </row>
    <row r="749" spans="1:12" ht="12.75">
      <c r="A749" s="91" t="s">
        <v>455</v>
      </c>
      <c r="B749" s="92" t="s">
        <v>456</v>
      </c>
      <c r="C749" s="93"/>
      <c r="D749" s="236" t="s">
        <v>457</v>
      </c>
      <c r="E749" s="94"/>
      <c r="F749" s="41">
        <v>10</v>
      </c>
      <c r="G749" s="42">
        <f>+'Front Sheet'!$F$7</f>
        <v>0</v>
      </c>
      <c r="H749" s="43">
        <f>+F749-(F749*G749)</f>
        <v>10</v>
      </c>
      <c r="I749" s="43">
        <f>+F749*E749</f>
        <v>0</v>
      </c>
      <c r="J749" s="44">
        <f>+E749*H749</f>
        <v>0</v>
      </c>
      <c r="K749" s="45">
        <v>0.25</v>
      </c>
      <c r="L749" s="24">
        <f>K749*E749</f>
        <v>0</v>
      </c>
    </row>
    <row r="750" spans="1:12" ht="12.75">
      <c r="A750" s="91" t="s">
        <v>458</v>
      </c>
      <c r="B750" s="92" t="s">
        <v>459</v>
      </c>
      <c r="C750" s="93"/>
      <c r="D750" s="236" t="s">
        <v>457</v>
      </c>
      <c r="E750" s="94"/>
      <c r="F750" s="41">
        <v>13.86</v>
      </c>
      <c r="G750" s="42">
        <f>+'Front Sheet'!$F$7</f>
        <v>0</v>
      </c>
      <c r="H750" s="43">
        <f>+F750-(F750*G750)</f>
        <v>13.86</v>
      </c>
      <c r="I750" s="43">
        <f>+F750*E750</f>
        <v>0</v>
      </c>
      <c r="J750" s="44">
        <f>+E750*H750</f>
        <v>0</v>
      </c>
      <c r="K750" s="45">
        <v>0.25</v>
      </c>
      <c r="L750" s="24">
        <f>K750*E750</f>
        <v>0</v>
      </c>
    </row>
    <row r="751" spans="1:12" ht="12.75">
      <c r="A751" s="91" t="s">
        <v>460</v>
      </c>
      <c r="B751" s="92" t="s">
        <v>461</v>
      </c>
      <c r="C751" s="93"/>
      <c r="D751" s="236" t="s">
        <v>457</v>
      </c>
      <c r="E751" s="94"/>
      <c r="F751" s="41">
        <v>5.84</v>
      </c>
      <c r="G751" s="42">
        <f>+'Front Sheet'!$F$7</f>
        <v>0</v>
      </c>
      <c r="H751" s="43">
        <f>+F751-(F751*G751)</f>
        <v>5.84</v>
      </c>
      <c r="I751" s="43">
        <f>+F751*E751</f>
        <v>0</v>
      </c>
      <c r="J751" s="44">
        <f>+E751*H751</f>
        <v>0</v>
      </c>
      <c r="K751" s="45">
        <v>0.25</v>
      </c>
      <c r="L751" s="24">
        <f>K751*E751</f>
        <v>0</v>
      </c>
    </row>
    <row r="752" spans="1:12" ht="12.75">
      <c r="A752" s="61"/>
      <c r="B752" s="305"/>
      <c r="C752" s="305"/>
      <c r="D752" s="225"/>
      <c r="E752" s="31"/>
      <c r="F752" s="49"/>
      <c r="G752" s="49"/>
      <c r="H752" s="32"/>
      <c r="I752" s="32"/>
      <c r="J752" s="33"/>
      <c r="K752" s="29"/>
      <c r="L752" s="24">
        <f t="shared" si="68"/>
        <v>0</v>
      </c>
    </row>
    <row r="753" spans="1:12" ht="12.75">
      <c r="A753" s="176" t="s">
        <v>462</v>
      </c>
      <c r="B753" s="177"/>
      <c r="C753" s="177"/>
      <c r="D753" s="177"/>
      <c r="E753" s="177"/>
      <c r="F753" s="183"/>
      <c r="G753" s="183"/>
      <c r="H753" s="180"/>
      <c r="I753" s="180"/>
      <c r="J753" s="184"/>
      <c r="K753" s="29"/>
      <c r="L753" s="24">
        <f t="shared" si="68"/>
        <v>0</v>
      </c>
    </row>
    <row r="754" spans="1:12" ht="12.75">
      <c r="A754" s="61"/>
      <c r="B754" s="305"/>
      <c r="C754" s="305"/>
      <c r="D754" s="225"/>
      <c r="E754" s="31"/>
      <c r="F754" s="49"/>
      <c r="G754" s="49"/>
      <c r="H754" s="32"/>
      <c r="I754" s="32"/>
      <c r="J754" s="33"/>
      <c r="K754" s="29"/>
      <c r="L754" s="24">
        <f t="shared" si="68"/>
        <v>0</v>
      </c>
    </row>
    <row r="755" spans="1:12" ht="12.75">
      <c r="A755" s="55" t="s">
        <v>463</v>
      </c>
      <c r="B755" s="297" t="s">
        <v>464</v>
      </c>
      <c r="C755" s="298"/>
      <c r="D755" s="236" t="s">
        <v>465</v>
      </c>
      <c r="E755" s="40"/>
      <c r="F755" s="41">
        <v>5.9</v>
      </c>
      <c r="G755" s="42">
        <f>+'Front Sheet'!$F$7</f>
        <v>0</v>
      </c>
      <c r="H755" s="43">
        <f>+F755-(F755*G755)</f>
        <v>5.9</v>
      </c>
      <c r="I755" s="43">
        <f>+F755*E755</f>
        <v>0</v>
      </c>
      <c r="J755" s="44">
        <f>+E755*H755</f>
        <v>0</v>
      </c>
      <c r="K755" s="45">
        <v>0.11</v>
      </c>
      <c r="L755" s="24">
        <f t="shared" si="68"/>
        <v>0</v>
      </c>
    </row>
    <row r="756" spans="1:12" ht="12.75">
      <c r="A756" s="55" t="s">
        <v>466</v>
      </c>
      <c r="B756" s="297" t="s">
        <v>467</v>
      </c>
      <c r="C756" s="298"/>
      <c r="D756" s="236" t="s">
        <v>465</v>
      </c>
      <c r="E756" s="40"/>
      <c r="F756" s="41">
        <v>5.9</v>
      </c>
      <c r="G756" s="42">
        <f>+'Front Sheet'!$F$7</f>
        <v>0</v>
      </c>
      <c r="H756" s="43">
        <f>+F756-(F756*G756)</f>
        <v>5.9</v>
      </c>
      <c r="I756" s="43">
        <f>+F756*E756</f>
        <v>0</v>
      </c>
      <c r="J756" s="44">
        <f>+E756*H756</f>
        <v>0</v>
      </c>
      <c r="K756" s="45">
        <v>0.11</v>
      </c>
      <c r="L756" s="24">
        <f>E756*K756</f>
        <v>0</v>
      </c>
    </row>
    <row r="757" spans="1:12" ht="12.75">
      <c r="A757" s="55" t="s">
        <v>468</v>
      </c>
      <c r="B757" s="297" t="s">
        <v>469</v>
      </c>
      <c r="C757" s="298"/>
      <c r="D757" s="236" t="s">
        <v>465</v>
      </c>
      <c r="E757" s="40"/>
      <c r="F757" s="41">
        <v>5.9</v>
      </c>
      <c r="G757" s="42">
        <f>+'Front Sheet'!$F$7</f>
        <v>0</v>
      </c>
      <c r="H757" s="43">
        <f>+F757-(F757*G757)</f>
        <v>5.9</v>
      </c>
      <c r="I757" s="43">
        <f>+F757*E757</f>
        <v>0</v>
      </c>
      <c r="J757" s="44">
        <f>+E757*H757</f>
        <v>0</v>
      </c>
      <c r="K757" s="45">
        <v>0.11</v>
      </c>
      <c r="L757" s="24">
        <f t="shared" si="68"/>
        <v>0</v>
      </c>
    </row>
    <row r="758" spans="1:12" ht="12.75">
      <c r="A758" s="55" t="s">
        <v>470</v>
      </c>
      <c r="B758" s="297" t="s">
        <v>471</v>
      </c>
      <c r="C758" s="298"/>
      <c r="D758" s="236" t="s">
        <v>472</v>
      </c>
      <c r="E758" s="40"/>
      <c r="F758" s="41">
        <v>22.5</v>
      </c>
      <c r="G758" s="42">
        <f>+'Front Sheet'!$F$7</f>
        <v>0</v>
      </c>
      <c r="H758" s="43">
        <f>+F758-(F758*G758)</f>
        <v>22.5</v>
      </c>
      <c r="I758" s="43">
        <f>+F758*E758</f>
        <v>0</v>
      </c>
      <c r="J758" s="44">
        <f>+E758*H758</f>
        <v>0</v>
      </c>
      <c r="K758" s="79">
        <v>4</v>
      </c>
      <c r="L758" s="24">
        <f t="shared" si="68"/>
        <v>0</v>
      </c>
    </row>
    <row r="759" spans="1:12" ht="12.75">
      <c r="A759" s="86"/>
      <c r="B759" s="319"/>
      <c r="C759" s="319"/>
      <c r="D759" s="235"/>
      <c r="E759" s="87"/>
      <c r="F759" s="78"/>
      <c r="G759" s="78"/>
      <c r="H759" s="73"/>
      <c r="I759" s="73"/>
      <c r="J759" s="74"/>
      <c r="K759" s="29"/>
      <c r="L759" s="24">
        <f t="shared" si="68"/>
        <v>0</v>
      </c>
    </row>
    <row r="760" spans="1:12" ht="12.75">
      <c r="A760" s="55" t="s">
        <v>473</v>
      </c>
      <c r="B760" s="297" t="s">
        <v>474</v>
      </c>
      <c r="C760" s="298"/>
      <c r="D760" s="236" t="s">
        <v>475</v>
      </c>
      <c r="E760" s="40"/>
      <c r="F760" s="41">
        <v>60.92</v>
      </c>
      <c r="G760" s="42">
        <f>+'Front Sheet'!$F$7</f>
        <v>0</v>
      </c>
      <c r="H760" s="43">
        <f>+F760-(F760*G760)</f>
        <v>60.92</v>
      </c>
      <c r="I760" s="43">
        <f>+F760*E760</f>
        <v>0</v>
      </c>
      <c r="J760" s="44">
        <f>+E760*H760</f>
        <v>0</v>
      </c>
      <c r="K760" s="45">
        <v>0.1</v>
      </c>
      <c r="L760" s="24">
        <f t="shared" si="68"/>
        <v>0</v>
      </c>
    </row>
    <row r="761" spans="1:12" ht="12.75">
      <c r="A761" s="86"/>
      <c r="B761" s="319"/>
      <c r="C761" s="319"/>
      <c r="D761" s="235"/>
      <c r="E761" s="87"/>
      <c r="F761" s="78"/>
      <c r="G761" s="78"/>
      <c r="H761" s="73"/>
      <c r="I761" s="73"/>
      <c r="J761" s="74"/>
      <c r="K761" s="29"/>
      <c r="L761" s="24">
        <f t="shared" si="68"/>
        <v>0</v>
      </c>
    </row>
    <row r="762" spans="1:12" ht="12.75">
      <c r="A762" s="55" t="s">
        <v>476</v>
      </c>
      <c r="B762" s="297" t="s">
        <v>477</v>
      </c>
      <c r="C762" s="298"/>
      <c r="D762" s="236" t="s">
        <v>478</v>
      </c>
      <c r="E762" s="40"/>
      <c r="F762" s="41">
        <v>26.05</v>
      </c>
      <c r="G762" s="42">
        <f>+'Front Sheet'!$F$7</f>
        <v>0</v>
      </c>
      <c r="H762" s="43">
        <f>+F762-(F762*G762)</f>
        <v>26.05</v>
      </c>
      <c r="I762" s="43">
        <f>+F762*E762</f>
        <v>0</v>
      </c>
      <c r="J762" s="44">
        <f>+E762*H762</f>
        <v>0</v>
      </c>
      <c r="K762" s="29">
        <v>3</v>
      </c>
      <c r="L762" s="24">
        <f t="shared" si="68"/>
        <v>0</v>
      </c>
    </row>
    <row r="763" spans="1:12" ht="12.75">
      <c r="A763" s="55" t="s">
        <v>479</v>
      </c>
      <c r="B763" s="297" t="s">
        <v>477</v>
      </c>
      <c r="C763" s="298"/>
      <c r="D763" s="236" t="s">
        <v>480</v>
      </c>
      <c r="E763" s="40"/>
      <c r="F763" s="41">
        <v>35.87</v>
      </c>
      <c r="G763" s="42">
        <f>+'Front Sheet'!$F$7</f>
        <v>0</v>
      </c>
      <c r="H763" s="43">
        <f>+F763-(F763*G763)</f>
        <v>35.87</v>
      </c>
      <c r="I763" s="43">
        <f>+F763*E763</f>
        <v>0</v>
      </c>
      <c r="J763" s="44">
        <f>+E763*H763</f>
        <v>0</v>
      </c>
      <c r="K763" s="29">
        <v>5</v>
      </c>
      <c r="L763" s="24">
        <f t="shared" si="68"/>
        <v>0</v>
      </c>
    </row>
    <row r="764" spans="1:12" ht="12.75">
      <c r="A764" s="55" t="s">
        <v>481</v>
      </c>
      <c r="B764" s="297" t="s">
        <v>482</v>
      </c>
      <c r="C764" s="298"/>
      <c r="D764" s="236" t="s">
        <v>483</v>
      </c>
      <c r="E764" s="40"/>
      <c r="F764" s="41">
        <v>6.88</v>
      </c>
      <c r="G764" s="42">
        <f>+'Front Sheet'!$F$7</f>
        <v>0</v>
      </c>
      <c r="H764" s="43">
        <f>+F764-(F764*G764)</f>
        <v>6.88</v>
      </c>
      <c r="I764" s="43">
        <f>+F764*E764</f>
        <v>0</v>
      </c>
      <c r="J764" s="44">
        <f>+E764*H764</f>
        <v>0</v>
      </c>
      <c r="K764" s="29">
        <v>0.5</v>
      </c>
      <c r="L764" s="24">
        <f t="shared" si="68"/>
        <v>0</v>
      </c>
    </row>
    <row r="765" spans="1:12" ht="12.75">
      <c r="A765" s="86"/>
      <c r="B765" s="319"/>
      <c r="C765" s="319"/>
      <c r="D765" s="235"/>
      <c r="E765" s="87"/>
      <c r="F765" s="78"/>
      <c r="G765" s="78"/>
      <c r="H765" s="73"/>
      <c r="I765" s="73"/>
      <c r="J765" s="74"/>
      <c r="K765" s="29"/>
      <c r="L765" s="24">
        <f t="shared" si="68"/>
        <v>0</v>
      </c>
    </row>
    <row r="766" spans="1:12" ht="12.75">
      <c r="A766" s="55" t="s">
        <v>484</v>
      </c>
      <c r="B766" s="297" t="s">
        <v>477</v>
      </c>
      <c r="C766" s="298"/>
      <c r="D766" s="236" t="s">
        <v>485</v>
      </c>
      <c r="E766" s="40"/>
      <c r="F766" s="41">
        <v>36.54</v>
      </c>
      <c r="G766" s="42">
        <f>+'Front Sheet'!$F$7</f>
        <v>0</v>
      </c>
      <c r="H766" s="43">
        <f>+F766-(F766*G766)</f>
        <v>36.54</v>
      </c>
      <c r="I766" s="43">
        <f>+F766*E766</f>
        <v>0</v>
      </c>
      <c r="J766" s="44">
        <f>+E766*H766</f>
        <v>0</v>
      </c>
      <c r="K766" s="29">
        <v>5</v>
      </c>
      <c r="L766" s="24">
        <f t="shared" si="68"/>
        <v>0</v>
      </c>
    </row>
    <row r="767" spans="1:12" ht="12.75">
      <c r="A767" s="55" t="s">
        <v>486</v>
      </c>
      <c r="B767" s="297" t="s">
        <v>482</v>
      </c>
      <c r="C767" s="298"/>
      <c r="D767" s="236" t="s">
        <v>487</v>
      </c>
      <c r="E767" s="40"/>
      <c r="F767" s="41">
        <v>6.52</v>
      </c>
      <c r="G767" s="42">
        <f>+'Front Sheet'!$F$7</f>
        <v>0</v>
      </c>
      <c r="H767" s="43">
        <f>+F767-(F767*G767)</f>
        <v>6.52</v>
      </c>
      <c r="I767" s="43">
        <f>+F767*E767</f>
        <v>0</v>
      </c>
      <c r="J767" s="44">
        <f>+E767*H767</f>
        <v>0</v>
      </c>
      <c r="K767" s="29">
        <v>0.5</v>
      </c>
      <c r="L767" s="24">
        <f t="shared" si="68"/>
        <v>0</v>
      </c>
    </row>
    <row r="768" spans="1:12" ht="12.75">
      <c r="A768" s="86"/>
      <c r="B768" s="319"/>
      <c r="C768" s="319"/>
      <c r="D768" s="235"/>
      <c r="E768" s="87"/>
      <c r="F768" s="78"/>
      <c r="G768" s="78"/>
      <c r="H768" s="73"/>
      <c r="I768" s="73"/>
      <c r="J768" s="74"/>
      <c r="K768" s="29"/>
      <c r="L768" s="24">
        <f t="shared" si="68"/>
        <v>0</v>
      </c>
    </row>
    <row r="769" spans="1:12" ht="12.75">
      <c r="A769" s="55">
        <v>143246440</v>
      </c>
      <c r="B769" s="297" t="s">
        <v>488</v>
      </c>
      <c r="C769" s="298"/>
      <c r="D769" s="236" t="s">
        <v>489</v>
      </c>
      <c r="E769" s="40"/>
      <c r="F769" s="41">
        <v>1.56</v>
      </c>
      <c r="G769" s="42">
        <f>+'Front Sheet'!$F$7</f>
        <v>0</v>
      </c>
      <c r="H769" s="43">
        <f>+F769-(F769*G769)</f>
        <v>1.56</v>
      </c>
      <c r="I769" s="43">
        <f>+F769*E769</f>
        <v>0</v>
      </c>
      <c r="J769" s="44">
        <f>+E769*H769</f>
        <v>0</v>
      </c>
      <c r="K769" s="45">
        <v>0.1</v>
      </c>
      <c r="L769" s="24">
        <f t="shared" si="68"/>
        <v>0</v>
      </c>
    </row>
    <row r="770" spans="1:12" ht="12.75">
      <c r="A770" s="55">
        <v>143246441</v>
      </c>
      <c r="B770" s="297" t="s">
        <v>488</v>
      </c>
      <c r="C770" s="298"/>
      <c r="D770" s="236" t="s">
        <v>490</v>
      </c>
      <c r="E770" s="40"/>
      <c r="F770" s="41">
        <v>1.96</v>
      </c>
      <c r="G770" s="42">
        <f>+'Front Sheet'!$F$7</f>
        <v>0</v>
      </c>
      <c r="H770" s="43">
        <f>+F770-(F770*G770)</f>
        <v>1.96</v>
      </c>
      <c r="I770" s="43">
        <f>+F770*E770</f>
        <v>0</v>
      </c>
      <c r="J770" s="44">
        <f>+E770*H770</f>
        <v>0</v>
      </c>
      <c r="K770" s="45">
        <v>0.11</v>
      </c>
      <c r="L770" s="24">
        <f t="shared" si="68"/>
        <v>0</v>
      </c>
    </row>
    <row r="771" spans="1:12" ht="12.75">
      <c r="A771" s="86"/>
      <c r="B771" s="319"/>
      <c r="C771" s="319"/>
      <c r="D771" s="235"/>
      <c r="E771" s="87"/>
      <c r="F771" s="78"/>
      <c r="G771" s="78"/>
      <c r="H771" s="73"/>
      <c r="I771" s="73"/>
      <c r="J771" s="74"/>
      <c r="K771" s="29"/>
      <c r="L771" s="24">
        <f t="shared" si="68"/>
        <v>0</v>
      </c>
    </row>
    <row r="772" spans="1:12" ht="12.75">
      <c r="A772" s="55" t="s">
        <v>491</v>
      </c>
      <c r="B772" s="297" t="s">
        <v>492</v>
      </c>
      <c r="C772" s="298"/>
      <c r="D772" s="236" t="s">
        <v>493</v>
      </c>
      <c r="E772" s="40"/>
      <c r="F772" s="41">
        <v>63.8</v>
      </c>
      <c r="G772" s="42">
        <f>+'Front Sheet'!$F$7</f>
        <v>0</v>
      </c>
      <c r="H772" s="43">
        <f>+F772-(F772*G772)</f>
        <v>63.8</v>
      </c>
      <c r="I772" s="43">
        <f>+F772*E772</f>
        <v>0</v>
      </c>
      <c r="J772" s="44">
        <f>+E772*H772</f>
        <v>0</v>
      </c>
      <c r="K772" s="45">
        <v>0.1</v>
      </c>
      <c r="L772" s="24">
        <f t="shared" si="68"/>
        <v>0</v>
      </c>
    </row>
    <row r="773" spans="1:12" ht="12.75">
      <c r="A773" s="86"/>
      <c r="B773" s="319"/>
      <c r="C773" s="319"/>
      <c r="D773" s="235"/>
      <c r="E773" s="87"/>
      <c r="F773" s="78"/>
      <c r="G773" s="78"/>
      <c r="H773" s="73"/>
      <c r="I773" s="73"/>
      <c r="J773" s="74"/>
      <c r="K773" s="29"/>
      <c r="L773" s="24">
        <f t="shared" si="68"/>
        <v>0</v>
      </c>
    </row>
    <row r="774" spans="1:12" ht="12.75">
      <c r="A774" s="176" t="s">
        <v>494</v>
      </c>
      <c r="B774" s="177"/>
      <c r="C774" s="177"/>
      <c r="D774" s="177"/>
      <c r="E774" s="177"/>
      <c r="F774" s="180"/>
      <c r="G774" s="180"/>
      <c r="H774" s="180"/>
      <c r="I774" s="180"/>
      <c r="J774" s="184"/>
      <c r="K774" s="29"/>
      <c r="L774" s="24">
        <f t="shared" si="68"/>
        <v>0</v>
      </c>
    </row>
    <row r="775" spans="1:12" ht="12.75">
      <c r="A775" s="95"/>
      <c r="B775" s="319"/>
      <c r="C775" s="319"/>
      <c r="D775" s="235"/>
      <c r="E775" s="87"/>
      <c r="F775" s="73"/>
      <c r="G775" s="73"/>
      <c r="H775" s="73"/>
      <c r="I775" s="73"/>
      <c r="J775" s="74"/>
      <c r="K775" s="29"/>
      <c r="L775" s="24">
        <f t="shared" si="68"/>
        <v>0</v>
      </c>
    </row>
    <row r="776" spans="1:12" ht="12.75">
      <c r="A776" s="96" t="s">
        <v>495</v>
      </c>
      <c r="B776" s="297" t="s">
        <v>496</v>
      </c>
      <c r="C776" s="298"/>
      <c r="D776" s="225"/>
      <c r="E776" s="40"/>
      <c r="F776" s="49">
        <v>14.4</v>
      </c>
      <c r="G776" s="42">
        <f>+'Front Sheet'!$F$7</f>
        <v>0</v>
      </c>
      <c r="H776" s="43">
        <f>+F776-(F776*G776)</f>
        <v>14.4</v>
      </c>
      <c r="I776" s="43">
        <f>+F776*E776</f>
        <v>0</v>
      </c>
      <c r="J776" s="44">
        <f>+E776*H776</f>
        <v>0</v>
      </c>
      <c r="K776" s="29">
        <v>0.5</v>
      </c>
      <c r="L776" s="24">
        <f t="shared" si="68"/>
        <v>0</v>
      </c>
    </row>
    <row r="777" spans="1:12" ht="12.75">
      <c r="A777" s="96"/>
      <c r="B777" s="226"/>
      <c r="C777" s="226"/>
      <c r="D777" s="225"/>
      <c r="E777" s="31"/>
      <c r="F777" s="49"/>
      <c r="G777" s="49"/>
      <c r="H777" s="32"/>
      <c r="I777" s="32"/>
      <c r="J777" s="33"/>
      <c r="K777" s="29"/>
      <c r="L777" s="24">
        <f t="shared" si="68"/>
        <v>0</v>
      </c>
    </row>
    <row r="778" spans="1:12" ht="12.75">
      <c r="A778" s="55" t="s">
        <v>497</v>
      </c>
      <c r="B778" s="297" t="s">
        <v>498</v>
      </c>
      <c r="C778" s="298"/>
      <c r="D778" s="236" t="s">
        <v>499</v>
      </c>
      <c r="E778" s="40"/>
      <c r="F778" s="49">
        <v>40</v>
      </c>
      <c r="G778" s="42">
        <f>+'Front Sheet'!$F$7</f>
        <v>0</v>
      </c>
      <c r="H778" s="43">
        <f>+F778-(F778*G778)</f>
        <v>40</v>
      </c>
      <c r="I778" s="43">
        <f>+F778*E778</f>
        <v>0</v>
      </c>
      <c r="J778" s="44">
        <f>+E778*H778</f>
        <v>0</v>
      </c>
      <c r="K778" s="29">
        <v>1</v>
      </c>
      <c r="L778" s="24">
        <f t="shared" si="68"/>
        <v>0</v>
      </c>
    </row>
    <row r="779" spans="1:12" ht="12.75">
      <c r="A779" s="55" t="s">
        <v>500</v>
      </c>
      <c r="B779" s="225" t="s">
        <v>501</v>
      </c>
      <c r="C779" s="225"/>
      <c r="D779" s="236"/>
      <c r="E779" s="40"/>
      <c r="F779" s="49">
        <v>12.84</v>
      </c>
      <c r="G779" s="42">
        <f>+'Front Sheet'!$F$7</f>
        <v>0</v>
      </c>
      <c r="H779" s="43">
        <f>+F779-(F779*G779)</f>
        <v>12.84</v>
      </c>
      <c r="I779" s="43">
        <f>+F779*E779</f>
        <v>0</v>
      </c>
      <c r="J779" s="44">
        <f>+E779*H779</f>
        <v>0</v>
      </c>
      <c r="K779" s="29">
        <v>1</v>
      </c>
      <c r="L779" s="24">
        <f t="shared" si="68"/>
        <v>0</v>
      </c>
    </row>
    <row r="780" spans="1:12" ht="12.75">
      <c r="A780" s="95"/>
      <c r="B780" s="319"/>
      <c r="C780" s="319"/>
      <c r="D780" s="235"/>
      <c r="E780" s="87"/>
      <c r="F780" s="97"/>
      <c r="G780" s="97"/>
      <c r="H780" s="73"/>
      <c r="I780" s="73"/>
      <c r="J780" s="74"/>
      <c r="K780" s="29"/>
      <c r="L780" s="24">
        <f t="shared" si="68"/>
        <v>0</v>
      </c>
    </row>
    <row r="781" spans="1:12" ht="12.75">
      <c r="A781" s="98" t="s">
        <v>502</v>
      </c>
      <c r="B781" s="297" t="s">
        <v>503</v>
      </c>
      <c r="C781" s="298"/>
      <c r="D781" s="225" t="s">
        <v>504</v>
      </c>
      <c r="E781" s="40"/>
      <c r="F781" s="49">
        <v>75</v>
      </c>
      <c r="G781" s="42">
        <f>+'Front Sheet'!$F$7</f>
        <v>0</v>
      </c>
      <c r="H781" s="43">
        <f>+F781-(F781*G781)</f>
        <v>75</v>
      </c>
      <c r="I781" s="43">
        <f>+F781*E781</f>
        <v>0</v>
      </c>
      <c r="J781" s="44">
        <f>+E781*H781</f>
        <v>0</v>
      </c>
      <c r="K781" s="29">
        <v>7</v>
      </c>
      <c r="L781" s="24">
        <f t="shared" si="68"/>
        <v>0</v>
      </c>
    </row>
    <row r="782" spans="1:12" ht="12.75">
      <c r="A782" s="98" t="s">
        <v>505</v>
      </c>
      <c r="B782" s="297" t="s">
        <v>506</v>
      </c>
      <c r="C782" s="298"/>
      <c r="D782" s="225" t="s">
        <v>507</v>
      </c>
      <c r="E782" s="40"/>
      <c r="F782" s="49">
        <v>68</v>
      </c>
      <c r="G782" s="42">
        <f>+'Front Sheet'!$F$7</f>
        <v>0</v>
      </c>
      <c r="H782" s="43">
        <f>+F782-(F782*G782)</f>
        <v>68</v>
      </c>
      <c r="I782" s="43">
        <f>+F782*E782</f>
        <v>0</v>
      </c>
      <c r="J782" s="44">
        <f>+E782*H782</f>
        <v>0</v>
      </c>
      <c r="K782" s="29">
        <v>7</v>
      </c>
      <c r="L782" s="24">
        <f t="shared" si="68"/>
        <v>0</v>
      </c>
    </row>
    <row r="783" spans="1:12" ht="12.75">
      <c r="A783" s="95"/>
      <c r="B783" s="319"/>
      <c r="C783" s="319"/>
      <c r="D783" s="235"/>
      <c r="E783" s="87"/>
      <c r="F783" s="97"/>
      <c r="G783" s="97"/>
      <c r="H783" s="73"/>
      <c r="I783" s="73"/>
      <c r="J783" s="74"/>
      <c r="K783" s="29"/>
      <c r="L783" s="24">
        <f t="shared" si="68"/>
        <v>0</v>
      </c>
    </row>
    <row r="784" spans="1:12" ht="12.75">
      <c r="A784" s="99" t="s">
        <v>508</v>
      </c>
      <c r="B784" s="100" t="s">
        <v>509</v>
      </c>
      <c r="C784" s="93"/>
      <c r="D784" s="236" t="s">
        <v>510</v>
      </c>
      <c r="E784" s="40"/>
      <c r="F784" s="41">
        <v>62.62</v>
      </c>
      <c r="G784" s="42">
        <f>+'Front Sheet'!$F$7</f>
        <v>0</v>
      </c>
      <c r="H784" s="43">
        <f>+F784-(F784*G784)</f>
        <v>62.62</v>
      </c>
      <c r="I784" s="71">
        <f>+F784*E784</f>
        <v>0</v>
      </c>
      <c r="J784" s="44">
        <f>+E784*H784</f>
        <v>0</v>
      </c>
      <c r="K784" s="29">
        <v>2</v>
      </c>
      <c r="L784" s="24">
        <f t="shared" si="68"/>
        <v>0</v>
      </c>
    </row>
    <row r="785" spans="1:12" ht="12.75">
      <c r="A785" s="99" t="s">
        <v>511</v>
      </c>
      <c r="B785" s="245" t="s">
        <v>512</v>
      </c>
      <c r="C785" s="101"/>
      <c r="D785" s="236" t="s">
        <v>510</v>
      </c>
      <c r="E785" s="40"/>
      <c r="F785" s="41">
        <v>114.55</v>
      </c>
      <c r="G785" s="42">
        <f>+'Front Sheet'!$F$7</f>
        <v>0</v>
      </c>
      <c r="H785" s="43">
        <f aca="true" t="shared" si="69" ref="H785:H793">+F785-(F785*G785)</f>
        <v>114.55</v>
      </c>
      <c r="I785" s="71">
        <f>+F785*E785</f>
        <v>0</v>
      </c>
      <c r="J785" s="44">
        <f>+E785*H785</f>
        <v>0</v>
      </c>
      <c r="K785" s="29">
        <v>8</v>
      </c>
      <c r="L785" s="24">
        <f t="shared" si="68"/>
        <v>0</v>
      </c>
    </row>
    <row r="786" spans="1:12" ht="12.75">
      <c r="A786" s="99" t="s">
        <v>513</v>
      </c>
      <c r="B786" s="102" t="s">
        <v>514</v>
      </c>
      <c r="C786" s="101"/>
      <c r="D786" s="236" t="s">
        <v>510</v>
      </c>
      <c r="E786" s="40"/>
      <c r="F786" s="41">
        <v>1.84</v>
      </c>
      <c r="G786" s="42">
        <f>+'Front Sheet'!$F$7</f>
        <v>0</v>
      </c>
      <c r="H786" s="43">
        <f t="shared" si="69"/>
        <v>1.84</v>
      </c>
      <c r="I786" s="71">
        <f aca="true" t="shared" si="70" ref="I786:I793">+F786*E786</f>
        <v>0</v>
      </c>
      <c r="J786" s="44">
        <f aca="true" t="shared" si="71" ref="J786:J793">+E786*H786</f>
        <v>0</v>
      </c>
      <c r="K786" s="29">
        <v>0.25</v>
      </c>
      <c r="L786" s="24">
        <f t="shared" si="68"/>
        <v>0</v>
      </c>
    </row>
    <row r="787" spans="1:12" ht="12.75">
      <c r="A787" s="99" t="s">
        <v>515</v>
      </c>
      <c r="B787" s="100" t="s">
        <v>516</v>
      </c>
      <c r="C787" s="93"/>
      <c r="D787" s="236" t="s">
        <v>510</v>
      </c>
      <c r="E787" s="40"/>
      <c r="F787" s="41">
        <v>25.27</v>
      </c>
      <c r="G787" s="42">
        <f>+'Front Sheet'!$F$7</f>
        <v>0</v>
      </c>
      <c r="H787" s="43">
        <f t="shared" si="69"/>
        <v>25.27</v>
      </c>
      <c r="I787" s="71">
        <f t="shared" si="70"/>
        <v>0</v>
      </c>
      <c r="J787" s="44">
        <f t="shared" si="71"/>
        <v>0</v>
      </c>
      <c r="K787" s="29">
        <v>3</v>
      </c>
      <c r="L787" s="24">
        <f t="shared" si="68"/>
        <v>0</v>
      </c>
    </row>
    <row r="788" spans="1:12" ht="12.75">
      <c r="A788" s="99" t="s">
        <v>517</v>
      </c>
      <c r="B788" s="100" t="s">
        <v>518</v>
      </c>
      <c r="C788" s="93"/>
      <c r="D788" s="236"/>
      <c r="E788" s="40"/>
      <c r="F788" s="41">
        <v>1.39</v>
      </c>
      <c r="G788" s="42">
        <f>+'Front Sheet'!$F$7</f>
        <v>0</v>
      </c>
      <c r="H788" s="43">
        <f t="shared" si="69"/>
        <v>1.39</v>
      </c>
      <c r="I788" s="71">
        <f t="shared" si="70"/>
        <v>0</v>
      </c>
      <c r="J788" s="44">
        <f t="shared" si="71"/>
        <v>0</v>
      </c>
      <c r="K788" s="29">
        <v>0.25</v>
      </c>
      <c r="L788" s="24">
        <f t="shared" si="68"/>
        <v>0</v>
      </c>
    </row>
    <row r="789" spans="1:12" ht="12.75">
      <c r="A789" s="99" t="s">
        <v>519</v>
      </c>
      <c r="B789" s="100" t="s">
        <v>520</v>
      </c>
      <c r="C789" s="93"/>
      <c r="D789" s="236" t="s">
        <v>521</v>
      </c>
      <c r="E789" s="40"/>
      <c r="F789" s="41">
        <v>12.2</v>
      </c>
      <c r="G789" s="42">
        <f>+'Front Sheet'!$F$7</f>
        <v>0</v>
      </c>
      <c r="H789" s="43">
        <f t="shared" si="69"/>
        <v>12.2</v>
      </c>
      <c r="I789" s="71">
        <f t="shared" si="70"/>
        <v>0</v>
      </c>
      <c r="J789" s="44">
        <f t="shared" si="71"/>
        <v>0</v>
      </c>
      <c r="K789" s="29">
        <v>3</v>
      </c>
      <c r="L789" s="24">
        <f t="shared" si="68"/>
        <v>0</v>
      </c>
    </row>
    <row r="790" spans="1:12" ht="12.75">
      <c r="A790" s="99" t="s">
        <v>522</v>
      </c>
      <c r="B790" s="100" t="s">
        <v>520</v>
      </c>
      <c r="C790" s="93"/>
      <c r="D790" s="236" t="s">
        <v>523</v>
      </c>
      <c r="E790" s="40"/>
      <c r="F790" s="41">
        <v>8.19</v>
      </c>
      <c r="G790" s="42">
        <f>+'Front Sheet'!$F$7</f>
        <v>0</v>
      </c>
      <c r="H790" s="43">
        <f t="shared" si="69"/>
        <v>8.19</v>
      </c>
      <c r="I790" s="71">
        <f t="shared" si="70"/>
        <v>0</v>
      </c>
      <c r="J790" s="44">
        <f t="shared" si="71"/>
        <v>0</v>
      </c>
      <c r="K790" s="29">
        <v>2</v>
      </c>
      <c r="L790" s="24">
        <f aca="true" t="shared" si="72" ref="L790:L868">E790*K790</f>
        <v>0</v>
      </c>
    </row>
    <row r="791" spans="1:12" ht="12.75">
      <c r="A791" s="99" t="s">
        <v>524</v>
      </c>
      <c r="B791" s="100" t="s">
        <v>520</v>
      </c>
      <c r="C791" s="93"/>
      <c r="D791" s="236" t="s">
        <v>525</v>
      </c>
      <c r="E791" s="40"/>
      <c r="F791" s="41">
        <v>6.12</v>
      </c>
      <c r="G791" s="42">
        <f>+'Front Sheet'!$F$7</f>
        <v>0</v>
      </c>
      <c r="H791" s="43">
        <f t="shared" si="69"/>
        <v>6.12</v>
      </c>
      <c r="I791" s="71">
        <f t="shared" si="70"/>
        <v>0</v>
      </c>
      <c r="J791" s="44">
        <f t="shared" si="71"/>
        <v>0</v>
      </c>
      <c r="K791" s="29">
        <v>1.5</v>
      </c>
      <c r="L791" s="24">
        <f t="shared" si="72"/>
        <v>0</v>
      </c>
    </row>
    <row r="792" spans="1:12" ht="12.75">
      <c r="A792" s="99" t="s">
        <v>526</v>
      </c>
      <c r="B792" s="100" t="s">
        <v>527</v>
      </c>
      <c r="C792" s="93"/>
      <c r="D792" s="236" t="s">
        <v>510</v>
      </c>
      <c r="E792" s="40"/>
      <c r="F792" s="41">
        <v>15.32</v>
      </c>
      <c r="G792" s="42">
        <f>+'Front Sheet'!$F$7</f>
        <v>0</v>
      </c>
      <c r="H792" s="43">
        <f t="shared" si="69"/>
        <v>15.32</v>
      </c>
      <c r="I792" s="71">
        <f t="shared" si="70"/>
        <v>0</v>
      </c>
      <c r="J792" s="44">
        <f t="shared" si="71"/>
        <v>0</v>
      </c>
      <c r="K792" s="29">
        <v>2</v>
      </c>
      <c r="L792" s="24">
        <f t="shared" si="72"/>
        <v>0</v>
      </c>
    </row>
    <row r="793" spans="1:12" ht="12.75">
      <c r="A793" s="99" t="s">
        <v>528</v>
      </c>
      <c r="B793" s="102" t="s">
        <v>529</v>
      </c>
      <c r="C793" s="101"/>
      <c r="D793" s="236" t="s">
        <v>510</v>
      </c>
      <c r="E793" s="40"/>
      <c r="F793" s="41">
        <v>159.97</v>
      </c>
      <c r="G793" s="42">
        <f>+'Front Sheet'!$F$7</f>
        <v>0</v>
      </c>
      <c r="H793" s="43">
        <f t="shared" si="69"/>
        <v>159.97</v>
      </c>
      <c r="I793" s="71">
        <f t="shared" si="70"/>
        <v>0</v>
      </c>
      <c r="J793" s="44">
        <f t="shared" si="71"/>
        <v>0</v>
      </c>
      <c r="K793" s="29">
        <v>15</v>
      </c>
      <c r="L793" s="24">
        <f t="shared" si="72"/>
        <v>0</v>
      </c>
    </row>
    <row r="794" spans="1:11" ht="12.75">
      <c r="A794" s="95"/>
      <c r="B794" s="232"/>
      <c r="C794" s="232"/>
      <c r="D794" s="235"/>
      <c r="E794" s="87"/>
      <c r="F794" s="97"/>
      <c r="G794" s="97"/>
      <c r="H794" s="73"/>
      <c r="I794" s="73"/>
      <c r="J794" s="74"/>
      <c r="K794" s="29"/>
    </row>
    <row r="795" spans="1:12" ht="12.75">
      <c r="A795" s="55" t="s">
        <v>530</v>
      </c>
      <c r="B795" s="227" t="s">
        <v>531</v>
      </c>
      <c r="C795" s="225"/>
      <c r="D795" s="236" t="s">
        <v>180</v>
      </c>
      <c r="E795" s="40"/>
      <c r="F795" s="49">
        <v>8.86</v>
      </c>
      <c r="G795" s="42">
        <f>+'Front Sheet'!$F$7</f>
        <v>0</v>
      </c>
      <c r="H795" s="43">
        <f>+F795-(F795*G795)</f>
        <v>8.86</v>
      </c>
      <c r="I795" s="43">
        <f>+F795*E795</f>
        <v>0</v>
      </c>
      <c r="J795" s="44">
        <f>+E795*H795</f>
        <v>0</v>
      </c>
      <c r="K795" s="29">
        <v>1.08</v>
      </c>
      <c r="L795" s="24">
        <f t="shared" si="72"/>
        <v>0</v>
      </c>
    </row>
    <row r="796" spans="1:12" ht="12.75">
      <c r="A796" s="55" t="s">
        <v>532</v>
      </c>
      <c r="B796" s="297" t="s">
        <v>533</v>
      </c>
      <c r="C796" s="298"/>
      <c r="D796" s="225" t="s">
        <v>534</v>
      </c>
      <c r="E796" s="40"/>
      <c r="F796" s="49">
        <v>4.1</v>
      </c>
      <c r="G796" s="42">
        <f>+'Front Sheet'!$F$7</f>
        <v>0</v>
      </c>
      <c r="H796" s="43">
        <f>+F796-(F796*G796)</f>
        <v>4.1</v>
      </c>
      <c r="I796" s="43">
        <f>+F796*E796</f>
        <v>0</v>
      </c>
      <c r="J796" s="44">
        <f>+E796*H796</f>
        <v>0</v>
      </c>
      <c r="K796" s="29">
        <v>1.08</v>
      </c>
      <c r="L796" s="24">
        <f t="shared" si="72"/>
        <v>0</v>
      </c>
    </row>
    <row r="797" spans="1:12" ht="12.75">
      <c r="A797" s="55" t="s">
        <v>535</v>
      </c>
      <c r="B797" s="230" t="s">
        <v>536</v>
      </c>
      <c r="C797" s="231"/>
      <c r="D797" s="225"/>
      <c r="E797" s="40"/>
      <c r="F797" s="49">
        <v>2.34</v>
      </c>
      <c r="G797" s="42">
        <f>+'Front Sheet'!$F$7</f>
        <v>0</v>
      </c>
      <c r="H797" s="43">
        <f>+F797-(F797*G797)</f>
        <v>2.34</v>
      </c>
      <c r="I797" s="43">
        <f>+F797*E797</f>
        <v>0</v>
      </c>
      <c r="J797" s="44">
        <f>+E797*H797</f>
        <v>0</v>
      </c>
      <c r="K797" s="29">
        <v>1.08</v>
      </c>
      <c r="L797" s="24">
        <f t="shared" si="72"/>
        <v>0</v>
      </c>
    </row>
    <row r="798" spans="1:12" ht="12.75">
      <c r="A798" s="55" t="s">
        <v>537</v>
      </c>
      <c r="B798" s="103" t="s">
        <v>538</v>
      </c>
      <c r="C798" s="103"/>
      <c r="D798" s="236" t="s">
        <v>539</v>
      </c>
      <c r="E798" s="40"/>
      <c r="F798" s="41">
        <v>3.1</v>
      </c>
      <c r="G798" s="42">
        <f>+'Front Sheet'!$F$7</f>
        <v>0</v>
      </c>
      <c r="H798" s="43">
        <f>+F798-(F798*G798)</f>
        <v>3.1</v>
      </c>
      <c r="I798" s="43">
        <f>+F798*E798</f>
        <v>0</v>
      </c>
      <c r="J798" s="44">
        <f>+E798*H798</f>
        <v>0</v>
      </c>
      <c r="K798" s="29">
        <v>1</v>
      </c>
      <c r="L798" s="24">
        <f t="shared" si="72"/>
        <v>0</v>
      </c>
    </row>
    <row r="799" spans="1:11" ht="12.75">
      <c r="A799" s="95"/>
      <c r="B799" s="319"/>
      <c r="C799" s="319"/>
      <c r="D799" s="235"/>
      <c r="E799" s="87"/>
      <c r="F799" s="97"/>
      <c r="G799" s="97"/>
      <c r="H799" s="73"/>
      <c r="I799" s="73"/>
      <c r="J799" s="74"/>
      <c r="K799" s="29"/>
    </row>
    <row r="800" spans="1:12" ht="12.75">
      <c r="A800" s="55" t="s">
        <v>540</v>
      </c>
      <c r="B800" s="297" t="s">
        <v>541</v>
      </c>
      <c r="C800" s="298"/>
      <c r="D800" s="225" t="s">
        <v>542</v>
      </c>
      <c r="E800" s="40"/>
      <c r="F800" s="49">
        <v>17.54</v>
      </c>
      <c r="G800" s="42">
        <f>+'Front Sheet'!$F$7</f>
        <v>0</v>
      </c>
      <c r="H800" s="43">
        <f>+F800-(F800*G800)</f>
        <v>17.54</v>
      </c>
      <c r="I800" s="43">
        <f>+F800*E800</f>
        <v>0</v>
      </c>
      <c r="J800" s="44">
        <f>+E800*H800</f>
        <v>0</v>
      </c>
      <c r="K800" s="29">
        <v>1.08</v>
      </c>
      <c r="L800" s="24">
        <f t="shared" si="72"/>
        <v>0</v>
      </c>
    </row>
    <row r="801" spans="1:11" ht="12.75">
      <c r="A801" s="96"/>
      <c r="B801" s="305"/>
      <c r="C801" s="305"/>
      <c r="D801" s="225"/>
      <c r="E801" s="31"/>
      <c r="F801" s="49"/>
      <c r="G801" s="49"/>
      <c r="H801" s="32"/>
      <c r="I801" s="32"/>
      <c r="J801" s="33"/>
      <c r="K801" s="29"/>
    </row>
    <row r="802" spans="1:12" ht="12.75">
      <c r="A802" s="176" t="s">
        <v>543</v>
      </c>
      <c r="B802" s="177"/>
      <c r="C802" s="177"/>
      <c r="D802" s="177"/>
      <c r="E802" s="177"/>
      <c r="F802" s="183"/>
      <c r="G802" s="183"/>
      <c r="H802" s="180"/>
      <c r="I802" s="180"/>
      <c r="J802" s="184"/>
      <c r="K802" s="29"/>
      <c r="L802" s="24">
        <f t="shared" si="72"/>
        <v>0</v>
      </c>
    </row>
    <row r="803" spans="1:12" ht="12.75">
      <c r="A803" s="86"/>
      <c r="B803" s="319"/>
      <c r="C803" s="319"/>
      <c r="D803" s="235"/>
      <c r="E803" s="87"/>
      <c r="F803" s="78"/>
      <c r="G803" s="78"/>
      <c r="H803" s="73"/>
      <c r="I803" s="73"/>
      <c r="J803" s="74"/>
      <c r="K803" s="29"/>
      <c r="L803" s="24">
        <f t="shared" si="72"/>
        <v>0</v>
      </c>
    </row>
    <row r="804" spans="1:12" ht="12.75">
      <c r="A804" s="61">
        <v>266083</v>
      </c>
      <c r="B804" s="297" t="s">
        <v>544</v>
      </c>
      <c r="C804" s="298"/>
      <c r="D804" s="225"/>
      <c r="E804" s="40"/>
      <c r="F804" s="49">
        <v>29.17</v>
      </c>
      <c r="G804" s="42">
        <f>+'Front Sheet'!$F$7</f>
        <v>0</v>
      </c>
      <c r="H804" s="43">
        <f>+F804-(F804*G804)</f>
        <v>29.17</v>
      </c>
      <c r="I804" s="43">
        <f>+F804*E804</f>
        <v>0</v>
      </c>
      <c r="J804" s="44">
        <f>+E804*H804</f>
        <v>0</v>
      </c>
      <c r="K804" s="29">
        <v>5</v>
      </c>
      <c r="L804" s="24">
        <f t="shared" si="72"/>
        <v>0</v>
      </c>
    </row>
    <row r="805" spans="1:12" ht="12.75">
      <c r="A805" s="61"/>
      <c r="B805" s="305"/>
      <c r="C805" s="305"/>
      <c r="D805" s="225"/>
      <c r="E805" s="31"/>
      <c r="F805" s="49"/>
      <c r="G805" s="49"/>
      <c r="H805" s="32"/>
      <c r="I805" s="32"/>
      <c r="J805" s="33"/>
      <c r="K805" s="29"/>
      <c r="L805" s="24">
        <f t="shared" si="72"/>
        <v>0</v>
      </c>
    </row>
    <row r="806" spans="1:12" ht="12.75">
      <c r="A806" s="55" t="s">
        <v>545</v>
      </c>
      <c r="B806" s="297" t="s">
        <v>546</v>
      </c>
      <c r="C806" s="298"/>
      <c r="D806" s="225" t="s">
        <v>547</v>
      </c>
      <c r="E806" s="40"/>
      <c r="F806" s="49">
        <v>7.9</v>
      </c>
      <c r="G806" s="42">
        <f>+'Front Sheet'!$F$7</f>
        <v>0</v>
      </c>
      <c r="H806" s="43">
        <f>+F806-(F806*G806)</f>
        <v>7.9</v>
      </c>
      <c r="I806" s="43">
        <f>+F806*E806</f>
        <v>0</v>
      </c>
      <c r="J806" s="44">
        <f>+E806*H806</f>
        <v>0</v>
      </c>
      <c r="K806" s="29">
        <v>1</v>
      </c>
      <c r="L806" s="24">
        <f t="shared" si="72"/>
        <v>0</v>
      </c>
    </row>
    <row r="807" spans="1:12" ht="12.75">
      <c r="A807" s="52"/>
      <c r="B807" s="305"/>
      <c r="C807" s="305"/>
      <c r="D807" s="225"/>
      <c r="E807" s="92"/>
      <c r="F807" s="49"/>
      <c r="G807" s="49"/>
      <c r="H807" s="32"/>
      <c r="I807" s="32"/>
      <c r="J807" s="33"/>
      <c r="K807" s="29"/>
      <c r="L807" s="24">
        <f t="shared" si="72"/>
        <v>0</v>
      </c>
    </row>
    <row r="808" spans="1:12" ht="12.75">
      <c r="A808" s="104">
        <v>800024</v>
      </c>
      <c r="B808" s="297" t="s">
        <v>548</v>
      </c>
      <c r="C808" s="298"/>
      <c r="D808" s="236" t="s">
        <v>549</v>
      </c>
      <c r="E808" s="40"/>
      <c r="F808" s="41">
        <v>24</v>
      </c>
      <c r="G808" s="42">
        <f>+'Front Sheet'!$F$7</f>
        <v>0</v>
      </c>
      <c r="H808" s="43">
        <f>+F808-(F808*G808)</f>
        <v>24</v>
      </c>
      <c r="I808" s="43">
        <f>+F808*E808</f>
        <v>0</v>
      </c>
      <c r="J808" s="44">
        <f>+E808*H808</f>
        <v>0</v>
      </c>
      <c r="K808" s="45">
        <v>0.4</v>
      </c>
      <c r="L808" s="24">
        <f t="shared" si="72"/>
        <v>0</v>
      </c>
    </row>
    <row r="809" spans="1:12" ht="12.75">
      <c r="A809" s="104">
        <v>800088</v>
      </c>
      <c r="B809" s="297" t="s">
        <v>550</v>
      </c>
      <c r="C809" s="298"/>
      <c r="D809" s="236" t="s">
        <v>549</v>
      </c>
      <c r="E809" s="40"/>
      <c r="F809" s="41">
        <v>28</v>
      </c>
      <c r="G809" s="42">
        <f>+'Front Sheet'!$F$7</f>
        <v>0</v>
      </c>
      <c r="H809" s="43">
        <f>+F809-(F809*G809)</f>
        <v>28</v>
      </c>
      <c r="I809" s="43">
        <f>+F809*E809</f>
        <v>0</v>
      </c>
      <c r="J809" s="44">
        <f>+E809*H809</f>
        <v>0</v>
      </c>
      <c r="K809" s="45">
        <v>0.4</v>
      </c>
      <c r="L809" s="24">
        <f t="shared" si="72"/>
        <v>0</v>
      </c>
    </row>
    <row r="810" spans="1:12" ht="12.75">
      <c r="A810" s="61"/>
      <c r="B810" s="305"/>
      <c r="C810" s="305"/>
      <c r="D810" s="225"/>
      <c r="E810" s="31"/>
      <c r="F810" s="32"/>
      <c r="G810" s="32"/>
      <c r="H810" s="32"/>
      <c r="I810" s="32"/>
      <c r="J810" s="33"/>
      <c r="K810" s="29"/>
      <c r="L810" s="24">
        <f t="shared" si="72"/>
        <v>0</v>
      </c>
    </row>
    <row r="811" spans="1:12" ht="12.75">
      <c r="A811" s="176" t="s">
        <v>551</v>
      </c>
      <c r="B811" s="177"/>
      <c r="C811" s="177"/>
      <c r="D811" s="177"/>
      <c r="E811" s="177"/>
      <c r="F811" s="180"/>
      <c r="G811" s="180"/>
      <c r="H811" s="180"/>
      <c r="I811" s="180"/>
      <c r="J811" s="184"/>
      <c r="K811" s="29"/>
      <c r="L811" s="24">
        <f t="shared" si="72"/>
        <v>0</v>
      </c>
    </row>
    <row r="812" spans="1:12" ht="12.75">
      <c r="A812" s="61"/>
      <c r="B812" s="305"/>
      <c r="C812" s="305"/>
      <c r="D812" s="225"/>
      <c r="E812" s="31"/>
      <c r="F812" s="32"/>
      <c r="G812" s="32"/>
      <c r="H812" s="32"/>
      <c r="I812" s="32"/>
      <c r="J812" s="33"/>
      <c r="K812" s="29"/>
      <c r="L812" s="24">
        <f t="shared" si="72"/>
        <v>0</v>
      </c>
    </row>
    <row r="813" spans="1:12" ht="12.75">
      <c r="A813" s="55">
        <v>446222430</v>
      </c>
      <c r="B813" s="297" t="s">
        <v>552</v>
      </c>
      <c r="C813" s="298"/>
      <c r="D813" s="236" t="s">
        <v>553</v>
      </c>
      <c r="E813" s="40"/>
      <c r="F813" s="41">
        <v>16.57</v>
      </c>
      <c r="G813" s="42">
        <f>+'Front Sheet'!$F$7</f>
        <v>0</v>
      </c>
      <c r="H813" s="43">
        <f>+F813-(F813*G813)</f>
        <v>16.57</v>
      </c>
      <c r="I813" s="43">
        <f>+F813*E813</f>
        <v>0</v>
      </c>
      <c r="J813" s="44">
        <f>+E813*H813</f>
        <v>0</v>
      </c>
      <c r="K813" s="45">
        <v>1.6</v>
      </c>
      <c r="L813" s="24">
        <f t="shared" si="72"/>
        <v>0</v>
      </c>
    </row>
    <row r="814" spans="1:12" ht="12.75">
      <c r="A814" s="55">
        <v>446223430</v>
      </c>
      <c r="B814" s="297" t="s">
        <v>552</v>
      </c>
      <c r="C814" s="298"/>
      <c r="D814" s="236" t="s">
        <v>554</v>
      </c>
      <c r="E814" s="40"/>
      <c r="F814" s="41">
        <v>17.4</v>
      </c>
      <c r="G814" s="42">
        <f>+'Front Sheet'!$F$7</f>
        <v>0</v>
      </c>
      <c r="H814" s="43">
        <f>+F814-(F814*G814)</f>
        <v>17.4</v>
      </c>
      <c r="I814" s="43">
        <f>+F814*E814</f>
        <v>0</v>
      </c>
      <c r="J814" s="44">
        <f>+E814*H814</f>
        <v>0</v>
      </c>
      <c r="K814" s="45">
        <v>1.9</v>
      </c>
      <c r="L814" s="24">
        <f t="shared" si="72"/>
        <v>0</v>
      </c>
    </row>
    <row r="815" spans="1:12" ht="12.75">
      <c r="A815" s="55">
        <v>446224430</v>
      </c>
      <c r="B815" s="297" t="s">
        <v>552</v>
      </c>
      <c r="C815" s="298"/>
      <c r="D815" s="236" t="s">
        <v>555</v>
      </c>
      <c r="E815" s="40"/>
      <c r="F815" s="41">
        <v>18.57</v>
      </c>
      <c r="G815" s="42">
        <f>+'Front Sheet'!$F$7</f>
        <v>0</v>
      </c>
      <c r="H815" s="43">
        <f>+F815-(F815*G815)</f>
        <v>18.57</v>
      </c>
      <c r="I815" s="43">
        <f>+F815*E815</f>
        <v>0</v>
      </c>
      <c r="J815" s="44">
        <f>+E815*H815</f>
        <v>0</v>
      </c>
      <c r="K815" s="45">
        <v>2.4</v>
      </c>
      <c r="L815" s="24">
        <f t="shared" si="72"/>
        <v>0</v>
      </c>
    </row>
    <row r="816" spans="1:12" ht="12.75">
      <c r="A816" s="61"/>
      <c r="B816" s="305"/>
      <c r="C816" s="305"/>
      <c r="D816" s="225"/>
      <c r="E816" s="31"/>
      <c r="F816" s="49"/>
      <c r="G816" s="49"/>
      <c r="H816" s="32"/>
      <c r="I816" s="32"/>
      <c r="J816" s="33"/>
      <c r="K816" s="29"/>
      <c r="L816" s="24">
        <f t="shared" si="72"/>
        <v>0</v>
      </c>
    </row>
    <row r="817" spans="1:12" ht="12.75">
      <c r="A817" s="55">
        <v>446242430</v>
      </c>
      <c r="B817" s="297" t="s">
        <v>552</v>
      </c>
      <c r="C817" s="298"/>
      <c r="D817" s="236" t="s">
        <v>556</v>
      </c>
      <c r="E817" s="40"/>
      <c r="F817" s="41">
        <v>16.85</v>
      </c>
      <c r="G817" s="42">
        <f>+'Front Sheet'!$F$7</f>
        <v>0</v>
      </c>
      <c r="H817" s="43">
        <f>+F817-(F817*G817)</f>
        <v>16.85</v>
      </c>
      <c r="I817" s="43">
        <f>+F817*E817</f>
        <v>0</v>
      </c>
      <c r="J817" s="44">
        <f>+E817*H817</f>
        <v>0</v>
      </c>
      <c r="K817" s="45">
        <v>1.9</v>
      </c>
      <c r="L817" s="24">
        <f t="shared" si="72"/>
        <v>0</v>
      </c>
    </row>
    <row r="818" spans="1:12" ht="12.75">
      <c r="A818" s="55">
        <v>446243430</v>
      </c>
      <c r="B818" s="297" t="s">
        <v>552</v>
      </c>
      <c r="C818" s="298"/>
      <c r="D818" s="236" t="s">
        <v>557</v>
      </c>
      <c r="E818" s="40"/>
      <c r="F818" s="41">
        <v>17.69</v>
      </c>
      <c r="G818" s="42">
        <f>+'Front Sheet'!$F$7</f>
        <v>0</v>
      </c>
      <c r="H818" s="43">
        <f>+F818-(F818*G818)</f>
        <v>17.69</v>
      </c>
      <c r="I818" s="43">
        <f>+F818*E818</f>
        <v>0</v>
      </c>
      <c r="J818" s="44">
        <f>+E818*H818</f>
        <v>0</v>
      </c>
      <c r="K818" s="45">
        <v>2.3</v>
      </c>
      <c r="L818" s="24">
        <f t="shared" si="72"/>
        <v>0</v>
      </c>
    </row>
    <row r="819" spans="1:12" ht="12.75">
      <c r="A819" s="55">
        <v>446244430</v>
      </c>
      <c r="B819" s="297" t="s">
        <v>552</v>
      </c>
      <c r="C819" s="298"/>
      <c r="D819" s="236" t="s">
        <v>558</v>
      </c>
      <c r="E819" s="40"/>
      <c r="F819" s="41">
        <v>21.02</v>
      </c>
      <c r="G819" s="42">
        <f>+'Front Sheet'!$F$7</f>
        <v>0</v>
      </c>
      <c r="H819" s="43">
        <f>+F819-(F819*G819)</f>
        <v>21.02</v>
      </c>
      <c r="I819" s="43">
        <f>+F819*E819</f>
        <v>0</v>
      </c>
      <c r="J819" s="44">
        <f>+E819*H819</f>
        <v>0</v>
      </c>
      <c r="K819" s="45">
        <v>2.88</v>
      </c>
      <c r="L819" s="24">
        <f t="shared" si="72"/>
        <v>0</v>
      </c>
    </row>
    <row r="820" spans="1:12" ht="12.75">
      <c r="A820" s="61"/>
      <c r="B820" s="305"/>
      <c r="C820" s="305"/>
      <c r="D820" s="225"/>
      <c r="E820" s="31"/>
      <c r="F820" s="49"/>
      <c r="G820" s="49"/>
      <c r="H820" s="32"/>
      <c r="I820" s="32"/>
      <c r="J820" s="33"/>
      <c r="K820" s="29"/>
      <c r="L820" s="24">
        <f t="shared" si="72"/>
        <v>0</v>
      </c>
    </row>
    <row r="821" spans="1:12" ht="12.75">
      <c r="A821" s="55">
        <v>443859430</v>
      </c>
      <c r="B821" s="297" t="s">
        <v>552</v>
      </c>
      <c r="C821" s="298"/>
      <c r="D821" s="236" t="s">
        <v>559</v>
      </c>
      <c r="E821" s="40"/>
      <c r="F821" s="41">
        <v>17.29</v>
      </c>
      <c r="G821" s="42">
        <f>+'Front Sheet'!$F$7</f>
        <v>0</v>
      </c>
      <c r="H821" s="43">
        <f>+F821-(F821*G821)</f>
        <v>17.29</v>
      </c>
      <c r="I821" s="43">
        <f>+F821*E821</f>
        <v>0</v>
      </c>
      <c r="J821" s="44">
        <f>+E821*H821</f>
        <v>0</v>
      </c>
      <c r="K821" s="45">
        <v>2.36</v>
      </c>
      <c r="L821" s="24">
        <f t="shared" si="72"/>
        <v>0</v>
      </c>
    </row>
    <row r="822" spans="1:12" ht="12.75">
      <c r="A822" s="55">
        <v>443860430</v>
      </c>
      <c r="B822" s="297" t="s">
        <v>552</v>
      </c>
      <c r="C822" s="298"/>
      <c r="D822" s="236" t="s">
        <v>560</v>
      </c>
      <c r="E822" s="40"/>
      <c r="F822" s="41">
        <v>20.17</v>
      </c>
      <c r="G822" s="42">
        <f>+'Front Sheet'!$F$7</f>
        <v>0</v>
      </c>
      <c r="H822" s="43">
        <f>+F822-(F822*G822)</f>
        <v>20.17</v>
      </c>
      <c r="I822" s="43">
        <f>+F822*E822</f>
        <v>0</v>
      </c>
      <c r="J822" s="44">
        <f>+E822*H822</f>
        <v>0</v>
      </c>
      <c r="K822" s="45">
        <v>2.85</v>
      </c>
      <c r="L822" s="24">
        <f t="shared" si="72"/>
        <v>0</v>
      </c>
    </row>
    <row r="823" spans="1:12" ht="12.75">
      <c r="A823" s="55">
        <v>443874430</v>
      </c>
      <c r="B823" s="297" t="s">
        <v>552</v>
      </c>
      <c r="C823" s="298"/>
      <c r="D823" s="236" t="s">
        <v>561</v>
      </c>
      <c r="E823" s="40"/>
      <c r="F823" s="41">
        <v>24.67</v>
      </c>
      <c r="G823" s="200">
        <f>+'Front Sheet'!$F$7</f>
        <v>0</v>
      </c>
      <c r="H823" s="71">
        <f>+F823-(F823*G823)</f>
        <v>24.67</v>
      </c>
      <c r="I823" s="71">
        <f>+F823*E823</f>
        <v>0</v>
      </c>
      <c r="J823" s="44">
        <f>+E823*H823</f>
        <v>0</v>
      </c>
      <c r="K823" s="45">
        <v>3.55</v>
      </c>
      <c r="L823" s="24">
        <f t="shared" si="72"/>
        <v>0</v>
      </c>
    </row>
    <row r="824" spans="1:12" ht="13.5" thickBot="1">
      <c r="A824" s="85"/>
      <c r="B824" s="320"/>
      <c r="C824" s="320"/>
      <c r="D824" s="237"/>
      <c r="E824" s="35"/>
      <c r="F824" s="197"/>
      <c r="G824" s="197"/>
      <c r="H824" s="198" t="s">
        <v>562</v>
      </c>
      <c r="I824" s="199">
        <f>SUM(I14:I823)</f>
        <v>0</v>
      </c>
      <c r="J824" s="199">
        <f>SUM(J14:J823)</f>
        <v>0</v>
      </c>
      <c r="K824" s="29"/>
      <c r="L824" s="24">
        <f t="shared" si="72"/>
        <v>0</v>
      </c>
    </row>
    <row r="825" spans="1:12" ht="12.75">
      <c r="A825" s="176" t="s">
        <v>563</v>
      </c>
      <c r="B825" s="177"/>
      <c r="C825" s="177"/>
      <c r="D825" s="177"/>
      <c r="E825" s="177"/>
      <c r="F825" s="177"/>
      <c r="G825" s="177"/>
      <c r="H825" s="178"/>
      <c r="I825" s="178"/>
      <c r="J825" s="185"/>
      <c r="K825" s="29"/>
      <c r="L825" s="24">
        <f t="shared" si="72"/>
        <v>0</v>
      </c>
    </row>
    <row r="826" spans="1:12" ht="12.75">
      <c r="A826" s="61"/>
      <c r="B826" s="305"/>
      <c r="C826" s="305"/>
      <c r="D826" s="225"/>
      <c r="E826" s="31"/>
      <c r="F826" s="32"/>
      <c r="G826" s="32"/>
      <c r="H826" s="32"/>
      <c r="I826" s="32"/>
      <c r="J826" s="33"/>
      <c r="K826" s="29"/>
      <c r="L826" s="24">
        <f t="shared" si="72"/>
        <v>0</v>
      </c>
    </row>
    <row r="827" spans="1:12" ht="12.75">
      <c r="A827" s="196"/>
      <c r="B827" s="322"/>
      <c r="C827" s="323"/>
      <c r="D827" s="106"/>
      <c r="E827" s="194"/>
      <c r="F827" s="195"/>
      <c r="G827" s="42">
        <f>+'Front Sheet'!$H$6</f>
        <v>0</v>
      </c>
      <c r="H827" s="43">
        <f>+F827-(F827*G827)</f>
        <v>0</v>
      </c>
      <c r="I827" s="65"/>
      <c r="J827" s="107">
        <f aca="true" t="shared" si="73" ref="J827:J839">F827*E827</f>
        <v>0</v>
      </c>
      <c r="K827" s="45"/>
      <c r="L827" s="24">
        <f t="shared" si="72"/>
        <v>0</v>
      </c>
    </row>
    <row r="828" spans="1:12" ht="12.75">
      <c r="A828" s="196"/>
      <c r="B828" s="322"/>
      <c r="C828" s="323"/>
      <c r="D828" s="106"/>
      <c r="E828" s="194"/>
      <c r="F828" s="195"/>
      <c r="G828" s="42">
        <f>+'Front Sheet'!$H$6</f>
        <v>0</v>
      </c>
      <c r="H828" s="43">
        <f aca="true" t="shared" si="74" ref="H828:H839">+F828-(F828*G828)</f>
        <v>0</v>
      </c>
      <c r="I828" s="65"/>
      <c r="J828" s="107">
        <f t="shared" si="73"/>
        <v>0</v>
      </c>
      <c r="K828" s="45"/>
      <c r="L828" s="24">
        <f t="shared" si="72"/>
        <v>0</v>
      </c>
    </row>
    <row r="829" spans="1:12" ht="12.75">
      <c r="A829" s="196"/>
      <c r="B829" s="322"/>
      <c r="C829" s="323"/>
      <c r="D829" s="106"/>
      <c r="E829" s="194"/>
      <c r="F829" s="195"/>
      <c r="G829" s="42">
        <f>+'Front Sheet'!$H$6</f>
        <v>0</v>
      </c>
      <c r="H829" s="43">
        <f t="shared" si="74"/>
        <v>0</v>
      </c>
      <c r="I829" s="65"/>
      <c r="J829" s="107">
        <f t="shared" si="73"/>
        <v>0</v>
      </c>
      <c r="K829" s="45"/>
      <c r="L829" s="24">
        <f t="shared" si="72"/>
        <v>0</v>
      </c>
    </row>
    <row r="830" spans="1:12" ht="12.75">
      <c r="A830" s="196"/>
      <c r="B830" s="322"/>
      <c r="C830" s="323"/>
      <c r="D830" s="106"/>
      <c r="E830" s="194"/>
      <c r="F830" s="195"/>
      <c r="G830" s="42">
        <f>+'Front Sheet'!$H$6</f>
        <v>0</v>
      </c>
      <c r="H830" s="43">
        <f t="shared" si="74"/>
        <v>0</v>
      </c>
      <c r="I830" s="65"/>
      <c r="J830" s="107">
        <f t="shared" si="73"/>
        <v>0</v>
      </c>
      <c r="K830" s="45"/>
      <c r="L830" s="24">
        <f t="shared" si="72"/>
        <v>0</v>
      </c>
    </row>
    <row r="831" spans="1:12" ht="12.75">
      <c r="A831" s="196"/>
      <c r="B831" s="322"/>
      <c r="C831" s="323"/>
      <c r="D831" s="106"/>
      <c r="E831" s="194"/>
      <c r="F831" s="195"/>
      <c r="G831" s="42">
        <f>+'Front Sheet'!$H$6</f>
        <v>0</v>
      </c>
      <c r="H831" s="43">
        <f t="shared" si="74"/>
        <v>0</v>
      </c>
      <c r="I831" s="65"/>
      <c r="J831" s="107">
        <f t="shared" si="73"/>
        <v>0</v>
      </c>
      <c r="K831" s="45"/>
      <c r="L831" s="24">
        <f t="shared" si="72"/>
        <v>0</v>
      </c>
    </row>
    <row r="832" spans="1:12" ht="12.75">
      <c r="A832" s="196"/>
      <c r="B832" s="322"/>
      <c r="C832" s="323"/>
      <c r="D832" s="106"/>
      <c r="E832" s="194"/>
      <c r="F832" s="195"/>
      <c r="G832" s="42">
        <f>+'Front Sheet'!$H$6</f>
        <v>0</v>
      </c>
      <c r="H832" s="43">
        <f t="shared" si="74"/>
        <v>0</v>
      </c>
      <c r="I832" s="65"/>
      <c r="J832" s="107">
        <f t="shared" si="73"/>
        <v>0</v>
      </c>
      <c r="K832" s="45"/>
      <c r="L832" s="24">
        <f t="shared" si="72"/>
        <v>0</v>
      </c>
    </row>
    <row r="833" spans="1:12" ht="12.75">
      <c r="A833" s="196"/>
      <c r="B833" s="322"/>
      <c r="C833" s="323"/>
      <c r="D833" s="106"/>
      <c r="E833" s="194"/>
      <c r="F833" s="195"/>
      <c r="G833" s="42">
        <f>+'Front Sheet'!$H$6</f>
        <v>0</v>
      </c>
      <c r="H833" s="43">
        <f t="shared" si="74"/>
        <v>0</v>
      </c>
      <c r="I833" s="65"/>
      <c r="J833" s="107">
        <f t="shared" si="73"/>
        <v>0</v>
      </c>
      <c r="K833" s="45"/>
      <c r="L833" s="24">
        <f t="shared" si="72"/>
        <v>0</v>
      </c>
    </row>
    <row r="834" spans="1:12" ht="12.75">
      <c r="A834" s="196"/>
      <c r="B834" s="322"/>
      <c r="C834" s="323"/>
      <c r="D834" s="106"/>
      <c r="E834" s="194"/>
      <c r="F834" s="195"/>
      <c r="G834" s="42">
        <f>+'Front Sheet'!$H$6</f>
        <v>0</v>
      </c>
      <c r="H834" s="43">
        <f t="shared" si="74"/>
        <v>0</v>
      </c>
      <c r="I834" s="65"/>
      <c r="J834" s="107">
        <f t="shared" si="73"/>
        <v>0</v>
      </c>
      <c r="K834" s="45"/>
      <c r="L834" s="24">
        <f t="shared" si="72"/>
        <v>0</v>
      </c>
    </row>
    <row r="835" spans="1:12" ht="12.75">
      <c r="A835" s="196"/>
      <c r="B835" s="233"/>
      <c r="C835" s="234"/>
      <c r="D835" s="106"/>
      <c r="E835" s="194"/>
      <c r="F835" s="195"/>
      <c r="G835" s="42">
        <f>+'Front Sheet'!$H$6</f>
        <v>0</v>
      </c>
      <c r="H835" s="43">
        <f t="shared" si="74"/>
        <v>0</v>
      </c>
      <c r="I835" s="65"/>
      <c r="J835" s="107">
        <f t="shared" si="73"/>
        <v>0</v>
      </c>
      <c r="K835" s="45"/>
      <c r="L835" s="24">
        <f t="shared" si="72"/>
        <v>0</v>
      </c>
    </row>
    <row r="836" spans="1:11" ht="12.75">
      <c r="A836" s="196"/>
      <c r="B836" s="233"/>
      <c r="C836" s="234"/>
      <c r="D836" s="106"/>
      <c r="E836" s="194"/>
      <c r="F836" s="195"/>
      <c r="G836" s="42">
        <f>+'Front Sheet'!$H$6</f>
        <v>0</v>
      </c>
      <c r="H836" s="43">
        <f t="shared" si="74"/>
        <v>0</v>
      </c>
      <c r="I836" s="65"/>
      <c r="J836" s="107">
        <f t="shared" si="73"/>
        <v>0</v>
      </c>
      <c r="K836" s="45"/>
    </row>
    <row r="837" spans="1:11" ht="12.75">
      <c r="A837" s="196"/>
      <c r="B837" s="233"/>
      <c r="C837" s="234"/>
      <c r="D837" s="106"/>
      <c r="E837" s="194"/>
      <c r="F837" s="195"/>
      <c r="G837" s="42">
        <f>+'Front Sheet'!$H$6</f>
        <v>0</v>
      </c>
      <c r="H837" s="43">
        <f t="shared" si="74"/>
        <v>0</v>
      </c>
      <c r="I837" s="65"/>
      <c r="J837" s="107">
        <f t="shared" si="73"/>
        <v>0</v>
      </c>
      <c r="K837" s="45"/>
    </row>
    <row r="838" spans="1:12" ht="12.75">
      <c r="A838" s="196"/>
      <c r="B838" s="322"/>
      <c r="C838" s="323"/>
      <c r="D838" s="106"/>
      <c r="E838" s="194"/>
      <c r="F838" s="195"/>
      <c r="G838" s="42">
        <f>+'Front Sheet'!$H$6</f>
        <v>0</v>
      </c>
      <c r="H838" s="43">
        <f t="shared" si="74"/>
        <v>0</v>
      </c>
      <c r="I838" s="65"/>
      <c r="J838" s="107">
        <f t="shared" si="73"/>
        <v>0</v>
      </c>
      <c r="K838" s="45"/>
      <c r="L838" s="24">
        <f t="shared" si="72"/>
        <v>0</v>
      </c>
    </row>
    <row r="839" spans="1:12" ht="12.75">
      <c r="A839" s="196"/>
      <c r="B839" s="322"/>
      <c r="C839" s="323"/>
      <c r="D839" s="106"/>
      <c r="E839" s="194"/>
      <c r="F839" s="195"/>
      <c r="G839" s="42">
        <f>+'Front Sheet'!$H$6</f>
        <v>0</v>
      </c>
      <c r="H839" s="43">
        <f t="shared" si="74"/>
        <v>0</v>
      </c>
      <c r="I839" s="65"/>
      <c r="J839" s="107">
        <f t="shared" si="73"/>
        <v>0</v>
      </c>
      <c r="K839" s="45"/>
      <c r="L839" s="24">
        <f t="shared" si="72"/>
        <v>0</v>
      </c>
    </row>
    <row r="840" spans="1:12" ht="53.25" customHeight="1">
      <c r="A840" s="187" t="s">
        <v>564</v>
      </c>
      <c r="B840" s="177"/>
      <c r="C840" s="177"/>
      <c r="D840" s="177"/>
      <c r="E840" s="177"/>
      <c r="F840" s="177"/>
      <c r="G840" s="177"/>
      <c r="H840" s="177"/>
      <c r="I840" s="177"/>
      <c r="J840" s="181"/>
      <c r="K840" s="29"/>
      <c r="L840" s="24">
        <f t="shared" si="72"/>
        <v>0</v>
      </c>
    </row>
    <row r="841" spans="1:12" ht="12.75">
      <c r="A841" s="176" t="s">
        <v>565</v>
      </c>
      <c r="B841" s="177"/>
      <c r="C841" s="177"/>
      <c r="D841" s="177"/>
      <c r="E841" s="188"/>
      <c r="F841" s="180"/>
      <c r="G841" s="180"/>
      <c r="H841" s="180"/>
      <c r="I841" s="180"/>
      <c r="J841" s="181"/>
      <c r="K841" s="108"/>
      <c r="L841" s="24">
        <f t="shared" si="72"/>
        <v>0</v>
      </c>
    </row>
    <row r="842" spans="1:12" ht="12.75">
      <c r="A842" s="61"/>
      <c r="B842" s="305"/>
      <c r="C842" s="305"/>
      <c r="D842" s="225"/>
      <c r="E842" s="109"/>
      <c r="F842" s="32"/>
      <c r="G842" s="32"/>
      <c r="H842" s="32"/>
      <c r="I842" s="32"/>
      <c r="J842" s="33"/>
      <c r="K842" s="110"/>
      <c r="L842" s="24">
        <f t="shared" si="72"/>
        <v>0</v>
      </c>
    </row>
    <row r="843" spans="1:12" ht="12.75">
      <c r="A843" s="111">
        <v>314300880</v>
      </c>
      <c r="B843" s="297" t="s">
        <v>566</v>
      </c>
      <c r="C843" s="298"/>
      <c r="D843" s="112" t="s">
        <v>567</v>
      </c>
      <c r="E843" s="113"/>
      <c r="F843" s="41">
        <v>23.1</v>
      </c>
      <c r="G843" s="42">
        <f>+'Front Sheet'!$F$7</f>
        <v>0</v>
      </c>
      <c r="H843" s="43">
        <f>+F843-(F843*G843)</f>
        <v>23.1</v>
      </c>
      <c r="I843" s="43">
        <f>+F843*E843</f>
        <v>0</v>
      </c>
      <c r="J843" s="44">
        <f>+E843*H843</f>
        <v>0</v>
      </c>
      <c r="K843" s="45">
        <v>1.7</v>
      </c>
      <c r="L843" s="24">
        <f t="shared" si="72"/>
        <v>0</v>
      </c>
    </row>
    <row r="844" spans="1:12" ht="12.75">
      <c r="A844" s="61"/>
      <c r="B844" s="305"/>
      <c r="C844" s="305"/>
      <c r="D844" s="225"/>
      <c r="E844" s="225"/>
      <c r="F844" s="49"/>
      <c r="G844" s="49"/>
      <c r="H844" s="32"/>
      <c r="I844" s="32"/>
      <c r="J844" s="33"/>
      <c r="K844" s="114"/>
      <c r="L844" s="24">
        <f t="shared" si="72"/>
        <v>0</v>
      </c>
    </row>
    <row r="845" spans="1:12" ht="12.75">
      <c r="A845" s="50">
        <v>314971880</v>
      </c>
      <c r="B845" s="297" t="s">
        <v>568</v>
      </c>
      <c r="C845" s="298"/>
      <c r="D845" s="236" t="s">
        <v>569</v>
      </c>
      <c r="E845" s="113"/>
      <c r="F845" s="41">
        <v>18.5</v>
      </c>
      <c r="G845" s="42">
        <f>+'Front Sheet'!$F$7</f>
        <v>0</v>
      </c>
      <c r="H845" s="43">
        <f>+F845-(F845*G845)</f>
        <v>18.5</v>
      </c>
      <c r="I845" s="43">
        <f>+F845*E845</f>
        <v>0</v>
      </c>
      <c r="J845" s="44">
        <f>+E845*H845</f>
        <v>0</v>
      </c>
      <c r="K845" s="115">
        <v>1.7</v>
      </c>
      <c r="L845" s="24">
        <f t="shared" si="72"/>
        <v>0</v>
      </c>
    </row>
    <row r="846" spans="1:12" ht="12.75">
      <c r="A846" s="61"/>
      <c r="B846" s="305"/>
      <c r="C846" s="305"/>
      <c r="D846" s="225"/>
      <c r="E846" s="225"/>
      <c r="F846" s="49"/>
      <c r="G846" s="49"/>
      <c r="H846" s="32"/>
      <c r="I846" s="32"/>
      <c r="J846" s="33"/>
      <c r="L846" s="24">
        <f t="shared" si="72"/>
        <v>0</v>
      </c>
    </row>
    <row r="847" spans="1:12" ht="12.75">
      <c r="A847" s="50">
        <v>314976880</v>
      </c>
      <c r="B847" s="297" t="s">
        <v>570</v>
      </c>
      <c r="C847" s="298"/>
      <c r="D847" s="116" t="s">
        <v>569</v>
      </c>
      <c r="E847" s="113"/>
      <c r="F847" s="41">
        <v>18.5</v>
      </c>
      <c r="G847" s="42">
        <f>+'Front Sheet'!$F$7</f>
        <v>0</v>
      </c>
      <c r="H847" s="43">
        <f>+F847-(F847*G847)</f>
        <v>18.5</v>
      </c>
      <c r="I847" s="43">
        <f>+F847*E847</f>
        <v>0</v>
      </c>
      <c r="J847" s="44">
        <f>+E847*H847</f>
        <v>0</v>
      </c>
      <c r="K847" s="115">
        <v>1.7</v>
      </c>
      <c r="L847" s="24">
        <f>E847*K847</f>
        <v>0</v>
      </c>
    </row>
    <row r="848" spans="1:10" ht="12.75">
      <c r="A848" s="86"/>
      <c r="B848" s="232"/>
      <c r="C848" s="232"/>
      <c r="D848" s="235"/>
      <c r="E848" s="235"/>
      <c r="F848" s="78"/>
      <c r="G848" s="78"/>
      <c r="H848" s="73"/>
      <c r="I848" s="73"/>
      <c r="J848" s="74"/>
    </row>
    <row r="849" spans="1:12" ht="12.75">
      <c r="A849" s="50" t="s">
        <v>571</v>
      </c>
      <c r="B849" s="297" t="s">
        <v>572</v>
      </c>
      <c r="C849" s="298"/>
      <c r="D849" s="116" t="s">
        <v>573</v>
      </c>
      <c r="E849" s="113"/>
      <c r="F849" s="41">
        <v>40.7</v>
      </c>
      <c r="G849" s="42">
        <f>+'Front Sheet'!$F$7</f>
        <v>0</v>
      </c>
      <c r="H849" s="43">
        <f>+F849-(F849*G849)</f>
        <v>40.7</v>
      </c>
      <c r="I849" s="43">
        <f>+F849*E849</f>
        <v>0</v>
      </c>
      <c r="J849" s="44">
        <f>+E849*H849</f>
        <v>0</v>
      </c>
      <c r="K849" s="115">
        <v>1.7</v>
      </c>
      <c r="L849" s="24">
        <f t="shared" si="72"/>
        <v>0</v>
      </c>
    </row>
    <row r="850" spans="1:12" ht="12.75">
      <c r="A850" s="117"/>
      <c r="B850" s="321"/>
      <c r="C850" s="321"/>
      <c r="D850" s="67"/>
      <c r="E850" s="118"/>
      <c r="F850" s="67"/>
      <c r="G850" s="67"/>
      <c r="H850" s="32"/>
      <c r="I850" s="119"/>
      <c r="J850" s="120"/>
      <c r="L850" s="24">
        <f t="shared" si="72"/>
        <v>0</v>
      </c>
    </row>
    <row r="851" spans="1:12" ht="12.75">
      <c r="A851" s="176" t="s">
        <v>574</v>
      </c>
      <c r="B851" s="177"/>
      <c r="C851" s="177"/>
      <c r="D851" s="177"/>
      <c r="E851" s="188"/>
      <c r="F851" s="180"/>
      <c r="G851" s="180"/>
      <c r="H851" s="180"/>
      <c r="I851" s="180"/>
      <c r="J851" s="181"/>
      <c r="L851" s="24">
        <f t="shared" si="72"/>
        <v>0</v>
      </c>
    </row>
    <row r="852" spans="1:12" ht="12.75">
      <c r="A852" s="61"/>
      <c r="B852" s="305"/>
      <c r="C852" s="305"/>
      <c r="D852" s="225"/>
      <c r="E852" s="109"/>
      <c r="F852" s="32"/>
      <c r="G852" s="32"/>
      <c r="H852" s="32"/>
      <c r="I852" s="32"/>
      <c r="J852" s="33"/>
      <c r="L852" s="24">
        <f t="shared" si="72"/>
        <v>0</v>
      </c>
    </row>
    <row r="853" spans="1:12" ht="12.75">
      <c r="A853" s="50">
        <v>114204880</v>
      </c>
      <c r="B853" s="236" t="s">
        <v>575</v>
      </c>
      <c r="C853" s="121" t="s">
        <v>576</v>
      </c>
      <c r="D853" s="116" t="s">
        <v>577</v>
      </c>
      <c r="E853" s="113"/>
      <c r="F853" s="41">
        <v>17.9</v>
      </c>
      <c r="G853" s="42">
        <f>+'Front Sheet'!$F$7</f>
        <v>0</v>
      </c>
      <c r="H853" s="43">
        <f>+F853-(F853*G853)</f>
        <v>17.9</v>
      </c>
      <c r="I853" s="43">
        <f>+F853*E853</f>
        <v>0</v>
      </c>
      <c r="J853" s="44">
        <f>+E853*H853</f>
        <v>0</v>
      </c>
      <c r="K853" s="101">
        <v>5.15</v>
      </c>
      <c r="L853" s="24">
        <f t="shared" si="72"/>
        <v>0</v>
      </c>
    </row>
    <row r="854" spans="1:12" ht="12.75">
      <c r="A854" s="50">
        <v>114206880</v>
      </c>
      <c r="B854" s="236" t="s">
        <v>575</v>
      </c>
      <c r="C854" s="121" t="s">
        <v>576</v>
      </c>
      <c r="D854" s="116" t="s">
        <v>578</v>
      </c>
      <c r="E854" s="113"/>
      <c r="F854" s="41">
        <v>19.7</v>
      </c>
      <c r="G854" s="42">
        <f>+'Front Sheet'!$F$7</f>
        <v>0</v>
      </c>
      <c r="H854" s="43">
        <f>+F854-(F854*G854)</f>
        <v>19.7</v>
      </c>
      <c r="I854" s="43">
        <f>+F854*E854</f>
        <v>0</v>
      </c>
      <c r="J854" s="44">
        <f>+E854*H854</f>
        <v>0</v>
      </c>
      <c r="K854" s="115">
        <v>5.9</v>
      </c>
      <c r="L854" s="24">
        <f t="shared" si="72"/>
        <v>0</v>
      </c>
    </row>
    <row r="855" spans="1:12" ht="12.75">
      <c r="A855" s="50">
        <v>114210880</v>
      </c>
      <c r="B855" s="236" t="s">
        <v>575</v>
      </c>
      <c r="C855" s="121" t="s">
        <v>576</v>
      </c>
      <c r="D855" s="116" t="s">
        <v>579</v>
      </c>
      <c r="E855" s="113"/>
      <c r="F855" s="41">
        <v>27.78</v>
      </c>
      <c r="G855" s="42">
        <f>+'Front Sheet'!$F$7</f>
        <v>0</v>
      </c>
      <c r="H855" s="43">
        <f>+F855-(F855*G855)</f>
        <v>27.78</v>
      </c>
      <c r="I855" s="43">
        <f>+F855*E855</f>
        <v>0</v>
      </c>
      <c r="J855" s="44">
        <f>+E855*H855</f>
        <v>0</v>
      </c>
      <c r="K855" s="115">
        <v>7</v>
      </c>
      <c r="L855" s="24">
        <f t="shared" si="72"/>
        <v>0</v>
      </c>
    </row>
    <row r="856" spans="1:12" ht="12.75">
      <c r="A856" s="50">
        <v>114216880</v>
      </c>
      <c r="B856" s="236" t="s">
        <v>575</v>
      </c>
      <c r="C856" s="121" t="s">
        <v>576</v>
      </c>
      <c r="D856" s="116" t="s">
        <v>580</v>
      </c>
      <c r="E856" s="113"/>
      <c r="F856" s="41">
        <v>31.94</v>
      </c>
      <c r="G856" s="42">
        <f>+'Front Sheet'!$F$7</f>
        <v>0</v>
      </c>
      <c r="H856" s="43">
        <f>+F856-(F856*G856)</f>
        <v>31.94</v>
      </c>
      <c r="I856" s="43">
        <f>+F856*E856</f>
        <v>0</v>
      </c>
      <c r="J856" s="44">
        <f>+E856*H856</f>
        <v>0</v>
      </c>
      <c r="K856" s="115">
        <v>9.6</v>
      </c>
      <c r="L856" s="24">
        <f t="shared" si="72"/>
        <v>0</v>
      </c>
    </row>
    <row r="857" spans="1:12" ht="12.75">
      <c r="A857" s="86"/>
      <c r="B857" s="319"/>
      <c r="C857" s="319"/>
      <c r="D857" s="235"/>
      <c r="E857" s="235"/>
      <c r="F857" s="78"/>
      <c r="G857" s="78"/>
      <c r="H857" s="73"/>
      <c r="I857" s="73"/>
      <c r="J857" s="74"/>
      <c r="K857" s="122"/>
      <c r="L857" s="24">
        <f t="shared" si="72"/>
        <v>0</v>
      </c>
    </row>
    <row r="858" spans="1:12" ht="12.75">
      <c r="A858" s="50">
        <v>114304880</v>
      </c>
      <c r="B858" s="297" t="s">
        <v>581</v>
      </c>
      <c r="C858" s="299"/>
      <c r="D858" s="116" t="s">
        <v>577</v>
      </c>
      <c r="E858" s="113"/>
      <c r="F858" s="49">
        <v>20.62</v>
      </c>
      <c r="G858" s="42">
        <f>+'Front Sheet'!$F$7</f>
        <v>0</v>
      </c>
      <c r="H858" s="43">
        <f>+F858-(F858*G858)</f>
        <v>20.62</v>
      </c>
      <c r="I858" s="43">
        <f>+F858*E858</f>
        <v>0</v>
      </c>
      <c r="J858" s="44">
        <f>+E858*H858</f>
        <v>0</v>
      </c>
      <c r="K858" s="101">
        <v>5.15</v>
      </c>
      <c r="L858" s="24">
        <f t="shared" si="72"/>
        <v>0</v>
      </c>
    </row>
    <row r="859" spans="1:12" ht="12.75">
      <c r="A859" s="50">
        <v>114306880</v>
      </c>
      <c r="B859" s="297" t="s">
        <v>581</v>
      </c>
      <c r="C859" s="299"/>
      <c r="D859" s="116" t="s">
        <v>578</v>
      </c>
      <c r="E859" s="113"/>
      <c r="F859" s="49">
        <v>22.4</v>
      </c>
      <c r="G859" s="42">
        <f>+'Front Sheet'!$F$7</f>
        <v>0</v>
      </c>
      <c r="H859" s="43">
        <f>+F859-(F859*G859)</f>
        <v>22.4</v>
      </c>
      <c r="I859" s="43">
        <f>+F859*E859</f>
        <v>0</v>
      </c>
      <c r="J859" s="44">
        <f>+E859*H859</f>
        <v>0</v>
      </c>
      <c r="K859" s="101">
        <v>5.15</v>
      </c>
      <c r="L859" s="24">
        <f t="shared" si="72"/>
        <v>0</v>
      </c>
    </row>
    <row r="860" spans="1:12" ht="12.75">
      <c r="A860" s="50">
        <v>114312880</v>
      </c>
      <c r="B860" s="297" t="s">
        <v>581</v>
      </c>
      <c r="C860" s="299"/>
      <c r="D860" s="116" t="s">
        <v>582</v>
      </c>
      <c r="E860" s="113"/>
      <c r="F860" s="49">
        <v>29.6</v>
      </c>
      <c r="G860" s="42">
        <f>+'Front Sheet'!$F$7</f>
        <v>0</v>
      </c>
      <c r="H860" s="43">
        <f>+F860-(F860*G860)</f>
        <v>29.6</v>
      </c>
      <c r="I860" s="43">
        <f>+F860*E860</f>
        <v>0</v>
      </c>
      <c r="J860" s="44">
        <f>+E860*H860</f>
        <v>0</v>
      </c>
      <c r="K860" s="115">
        <v>8.1</v>
      </c>
      <c r="L860" s="24">
        <f t="shared" si="72"/>
        <v>0</v>
      </c>
    </row>
    <row r="861" spans="1:12" ht="12.75">
      <c r="A861" s="50">
        <v>114314880</v>
      </c>
      <c r="B861" s="297" t="s">
        <v>581</v>
      </c>
      <c r="C861" s="299"/>
      <c r="D861" s="116" t="s">
        <v>583</v>
      </c>
      <c r="E861" s="113"/>
      <c r="F861" s="49">
        <v>32.74</v>
      </c>
      <c r="G861" s="42">
        <f>+'Front Sheet'!$F$7</f>
        <v>0</v>
      </c>
      <c r="H861" s="43">
        <f>+F861-(F861*G861)</f>
        <v>32.74</v>
      </c>
      <c r="I861" s="43">
        <f>+F861*E861</f>
        <v>0</v>
      </c>
      <c r="J861" s="44">
        <f>+E861*H861</f>
        <v>0</v>
      </c>
      <c r="K861" s="101">
        <v>8.84</v>
      </c>
      <c r="L861" s="24">
        <f t="shared" si="72"/>
        <v>0</v>
      </c>
    </row>
    <row r="862" spans="1:12" ht="12.75">
      <c r="A862" s="50">
        <v>114320880</v>
      </c>
      <c r="B862" s="297" t="s">
        <v>581</v>
      </c>
      <c r="C862" s="299"/>
      <c r="D862" s="116" t="s">
        <v>584</v>
      </c>
      <c r="E862" s="113"/>
      <c r="F862" s="49">
        <v>39.32</v>
      </c>
      <c r="G862" s="42">
        <f>+'Front Sheet'!$F$7</f>
        <v>0</v>
      </c>
      <c r="H862" s="43">
        <f>+F862-(F862*G862)</f>
        <v>39.32</v>
      </c>
      <c r="I862" s="43">
        <f>+F862*E862</f>
        <v>0</v>
      </c>
      <c r="J862" s="44">
        <f>+E862*H862</f>
        <v>0</v>
      </c>
      <c r="K862" s="115">
        <v>11.1</v>
      </c>
      <c r="L862" s="24">
        <f t="shared" si="72"/>
        <v>0</v>
      </c>
    </row>
    <row r="863" spans="1:12" ht="12.75">
      <c r="A863" s="86"/>
      <c r="B863" s="319"/>
      <c r="C863" s="319"/>
      <c r="D863" s="235"/>
      <c r="E863" s="235"/>
      <c r="F863" s="73"/>
      <c r="G863" s="73"/>
      <c r="H863" s="73"/>
      <c r="I863" s="73"/>
      <c r="J863" s="74"/>
      <c r="K863" s="122"/>
      <c r="L863" s="24">
        <f t="shared" si="72"/>
        <v>0</v>
      </c>
    </row>
    <row r="864" spans="1:12" ht="12.75">
      <c r="A864" s="50">
        <v>117782880</v>
      </c>
      <c r="B864" s="297" t="s">
        <v>585</v>
      </c>
      <c r="C864" s="298"/>
      <c r="D864" s="116" t="s">
        <v>586</v>
      </c>
      <c r="E864" s="113"/>
      <c r="F864" s="41">
        <v>10.54</v>
      </c>
      <c r="G864" s="42">
        <f>+'Front Sheet'!$F$7</f>
        <v>0</v>
      </c>
      <c r="H864" s="43">
        <f>+F864-(F864*G864)</f>
        <v>10.54</v>
      </c>
      <c r="I864" s="43">
        <f>+F864*E864</f>
        <v>0</v>
      </c>
      <c r="J864" s="44">
        <f>+E864*H864</f>
        <v>0</v>
      </c>
      <c r="K864" s="101">
        <v>0.96</v>
      </c>
      <c r="L864" s="24">
        <f t="shared" si="72"/>
        <v>0</v>
      </c>
    </row>
    <row r="865" spans="1:12" ht="12.75">
      <c r="A865" s="50">
        <v>117784880</v>
      </c>
      <c r="B865" s="297" t="s">
        <v>585</v>
      </c>
      <c r="C865" s="298"/>
      <c r="D865" s="116" t="s">
        <v>587</v>
      </c>
      <c r="E865" s="113"/>
      <c r="F865" s="41">
        <v>11.7</v>
      </c>
      <c r="G865" s="42">
        <f>+'Front Sheet'!$F$7</f>
        <v>0</v>
      </c>
      <c r="H865" s="43">
        <f>+F865-(F865*G865)</f>
        <v>11.7</v>
      </c>
      <c r="I865" s="43">
        <f>+F865*E865</f>
        <v>0</v>
      </c>
      <c r="J865" s="44">
        <f>+E865*H865</f>
        <v>0</v>
      </c>
      <c r="K865" s="115">
        <v>1.6</v>
      </c>
      <c r="L865" s="24">
        <f t="shared" si="72"/>
        <v>0</v>
      </c>
    </row>
    <row r="866" spans="1:12" ht="12.75">
      <c r="A866" s="50">
        <v>117786880</v>
      </c>
      <c r="B866" s="297" t="s">
        <v>585</v>
      </c>
      <c r="C866" s="298"/>
      <c r="D866" s="116" t="s">
        <v>588</v>
      </c>
      <c r="E866" s="113"/>
      <c r="F866" s="41">
        <v>12.5</v>
      </c>
      <c r="G866" s="42">
        <f>+'Front Sheet'!$F$7</f>
        <v>0</v>
      </c>
      <c r="H866" s="43">
        <f>+F866-(F866*G866)</f>
        <v>12.5</v>
      </c>
      <c r="I866" s="43">
        <f>+F866*E866</f>
        <v>0</v>
      </c>
      <c r="J866" s="44">
        <f>+E866*H866</f>
        <v>0</v>
      </c>
      <c r="K866" s="123">
        <v>2</v>
      </c>
      <c r="L866" s="24">
        <f t="shared" si="72"/>
        <v>0</v>
      </c>
    </row>
    <row r="867" spans="1:12" ht="12.75">
      <c r="A867" s="61"/>
      <c r="B867" s="305"/>
      <c r="C867" s="305"/>
      <c r="D867" s="225"/>
      <c r="E867" s="225"/>
      <c r="F867" s="49"/>
      <c r="G867" s="49"/>
      <c r="H867" s="32"/>
      <c r="I867" s="32"/>
      <c r="J867" s="33"/>
      <c r="K867" s="122"/>
      <c r="L867" s="24">
        <f t="shared" si="72"/>
        <v>0</v>
      </c>
    </row>
    <row r="868" spans="1:12" ht="12.75">
      <c r="A868" s="111">
        <v>317887880</v>
      </c>
      <c r="B868" s="297" t="s">
        <v>589</v>
      </c>
      <c r="C868" s="298"/>
      <c r="D868" s="112" t="s">
        <v>590</v>
      </c>
      <c r="E868" s="113"/>
      <c r="F868" s="41">
        <v>3.64</v>
      </c>
      <c r="G868" s="42">
        <f>+'Front Sheet'!$F$7</f>
        <v>0</v>
      </c>
      <c r="H868" s="43">
        <f>+F868-(F868*G868)</f>
        <v>3.64</v>
      </c>
      <c r="I868" s="43">
        <f>+F868*E868</f>
        <v>0</v>
      </c>
      <c r="J868" s="44">
        <f>+E868*H868</f>
        <v>0</v>
      </c>
      <c r="K868" s="101">
        <v>0.25</v>
      </c>
      <c r="L868" s="24">
        <f t="shared" si="72"/>
        <v>0</v>
      </c>
    </row>
    <row r="869" spans="1:12" ht="12.75">
      <c r="A869" s="61"/>
      <c r="B869" s="305"/>
      <c r="C869" s="305"/>
      <c r="D869" s="225"/>
      <c r="E869" s="225"/>
      <c r="F869" s="49"/>
      <c r="G869" s="49"/>
      <c r="H869" s="32"/>
      <c r="I869" s="32"/>
      <c r="J869" s="33"/>
      <c r="K869" s="122"/>
      <c r="L869" s="24">
        <f aca="true" t="shared" si="75" ref="L869:L937">E869*K869</f>
        <v>0</v>
      </c>
    </row>
    <row r="870" spans="1:12" ht="12.75">
      <c r="A870" s="111">
        <v>317869450</v>
      </c>
      <c r="B870" s="297" t="s">
        <v>591</v>
      </c>
      <c r="C870" s="298"/>
      <c r="D870" s="112" t="s">
        <v>592</v>
      </c>
      <c r="E870" s="113"/>
      <c r="F870" s="41">
        <v>3.76</v>
      </c>
      <c r="G870" s="42">
        <f>+'Front Sheet'!$F$7</f>
        <v>0</v>
      </c>
      <c r="H870" s="43">
        <f>+F870-(F870*G870)</f>
        <v>3.76</v>
      </c>
      <c r="I870" s="43">
        <f>+F870*E870</f>
        <v>0</v>
      </c>
      <c r="J870" s="44">
        <f>+E870*H870</f>
        <v>0</v>
      </c>
      <c r="K870" s="101">
        <v>0.25</v>
      </c>
      <c r="L870" s="24">
        <f t="shared" si="75"/>
        <v>0</v>
      </c>
    </row>
    <row r="871" spans="1:12" ht="12.75">
      <c r="A871" s="61"/>
      <c r="B871" s="305"/>
      <c r="C871" s="305"/>
      <c r="D871" s="225"/>
      <c r="E871" s="225"/>
      <c r="F871" s="49"/>
      <c r="G871" s="49"/>
      <c r="H871" s="32"/>
      <c r="I871" s="32"/>
      <c r="J871" s="33"/>
      <c r="K871" s="122"/>
      <c r="L871" s="24">
        <f t="shared" si="75"/>
        <v>0</v>
      </c>
    </row>
    <row r="872" spans="1:12" ht="12.75">
      <c r="A872" s="50">
        <v>317795880</v>
      </c>
      <c r="B872" s="297" t="s">
        <v>593</v>
      </c>
      <c r="C872" s="298"/>
      <c r="D872" s="236" t="s">
        <v>594</v>
      </c>
      <c r="E872" s="113"/>
      <c r="F872" s="41">
        <v>7.66</v>
      </c>
      <c r="G872" s="42">
        <f>+'Front Sheet'!$F$7</f>
        <v>0</v>
      </c>
      <c r="H872" s="43">
        <f>+F872-(F872*G872)</f>
        <v>7.66</v>
      </c>
      <c r="I872" s="43">
        <f aca="true" t="shared" si="76" ref="I872:I877">+F872*E872</f>
        <v>0</v>
      </c>
      <c r="J872" s="44">
        <f aca="true" t="shared" si="77" ref="J872:J877">+E872*H872</f>
        <v>0</v>
      </c>
      <c r="K872" s="101">
        <v>0.27</v>
      </c>
      <c r="L872" s="24">
        <f t="shared" si="75"/>
        <v>0</v>
      </c>
    </row>
    <row r="873" spans="1:12" ht="12.75">
      <c r="A873" s="50">
        <v>317796880</v>
      </c>
      <c r="B873" s="297" t="s">
        <v>593</v>
      </c>
      <c r="C873" s="298"/>
      <c r="D873" s="116" t="s">
        <v>595</v>
      </c>
      <c r="E873" s="113"/>
      <c r="F873" s="41">
        <v>9.6</v>
      </c>
      <c r="G873" s="42">
        <f>+'Front Sheet'!$F$7</f>
        <v>0</v>
      </c>
      <c r="H873" s="43">
        <f>+F873-(F873*G873)</f>
        <v>9.6</v>
      </c>
      <c r="I873" s="43">
        <f t="shared" si="76"/>
        <v>0</v>
      </c>
      <c r="J873" s="44">
        <f t="shared" si="77"/>
        <v>0</v>
      </c>
      <c r="K873" s="115">
        <v>0.5</v>
      </c>
      <c r="L873" s="24">
        <f t="shared" si="75"/>
        <v>0</v>
      </c>
    </row>
    <row r="874" spans="1:12" ht="12.75">
      <c r="A874" s="50">
        <v>319798880</v>
      </c>
      <c r="B874" s="297" t="s">
        <v>596</v>
      </c>
      <c r="C874" s="298"/>
      <c r="D874" s="116" t="s">
        <v>597</v>
      </c>
      <c r="E874" s="113"/>
      <c r="F874" s="41">
        <v>21.14</v>
      </c>
      <c r="G874" s="42">
        <f>+'Front Sheet'!$F$7</f>
        <v>0</v>
      </c>
      <c r="H874" s="43">
        <f>+F874-(F874*G874)</f>
        <v>21.14</v>
      </c>
      <c r="I874" s="43">
        <f t="shared" si="76"/>
        <v>0</v>
      </c>
      <c r="J874" s="44">
        <f t="shared" si="77"/>
        <v>0</v>
      </c>
      <c r="K874" s="115">
        <v>1</v>
      </c>
      <c r="L874" s="24">
        <f t="shared" si="75"/>
        <v>0</v>
      </c>
    </row>
    <row r="875" spans="1:12" ht="12.75">
      <c r="A875" s="86"/>
      <c r="B875" s="319"/>
      <c r="C875" s="319"/>
      <c r="D875" s="235"/>
      <c r="E875" s="235"/>
      <c r="F875" s="78"/>
      <c r="G875" s="78"/>
      <c r="H875" s="73"/>
      <c r="I875" s="73"/>
      <c r="J875" s="74"/>
      <c r="K875" s="122"/>
      <c r="L875" s="24">
        <f t="shared" si="75"/>
        <v>0</v>
      </c>
    </row>
    <row r="876" spans="1:12" ht="12.75">
      <c r="A876" s="50">
        <v>114330880</v>
      </c>
      <c r="B876" s="297" t="s">
        <v>598</v>
      </c>
      <c r="C876" s="298"/>
      <c r="D876" s="236" t="s">
        <v>599</v>
      </c>
      <c r="E876" s="113"/>
      <c r="F876" s="41">
        <v>14.5</v>
      </c>
      <c r="G876" s="42">
        <f>+'Front Sheet'!$F$7</f>
        <v>0</v>
      </c>
      <c r="H876" s="43">
        <f>+F876-(F876*G876)</f>
        <v>14.5</v>
      </c>
      <c r="I876" s="43">
        <f t="shared" si="76"/>
        <v>0</v>
      </c>
      <c r="J876" s="44">
        <f t="shared" si="77"/>
        <v>0</v>
      </c>
      <c r="K876" s="115">
        <v>1.7</v>
      </c>
      <c r="L876" s="24">
        <f t="shared" si="75"/>
        <v>0</v>
      </c>
    </row>
    <row r="877" spans="1:12" ht="12.75">
      <c r="A877" s="50">
        <v>114331880</v>
      </c>
      <c r="B877" s="297" t="s">
        <v>598</v>
      </c>
      <c r="C877" s="298"/>
      <c r="D877" s="236" t="s">
        <v>600</v>
      </c>
      <c r="E877" s="113"/>
      <c r="F877" s="41">
        <v>15.52</v>
      </c>
      <c r="G877" s="42">
        <f>+'Front Sheet'!$F$7</f>
        <v>0</v>
      </c>
      <c r="H877" s="43">
        <f>+F877-(F877*G877)</f>
        <v>15.52</v>
      </c>
      <c r="I877" s="43">
        <f t="shared" si="76"/>
        <v>0</v>
      </c>
      <c r="J877" s="44">
        <f t="shared" si="77"/>
        <v>0</v>
      </c>
      <c r="K877" s="101">
        <v>2.04</v>
      </c>
      <c r="L877" s="24">
        <f t="shared" si="75"/>
        <v>0</v>
      </c>
    </row>
    <row r="878" spans="1:12" ht="12.75">
      <c r="A878" s="61"/>
      <c r="B878" s="305"/>
      <c r="C878" s="305"/>
      <c r="D878" s="225"/>
      <c r="E878" s="225"/>
      <c r="F878" s="49"/>
      <c r="G878" s="49"/>
      <c r="H878" s="32"/>
      <c r="I878" s="32"/>
      <c r="J878" s="33"/>
      <c r="K878" s="122"/>
      <c r="L878" s="24">
        <f t="shared" si="75"/>
        <v>0</v>
      </c>
    </row>
    <row r="879" spans="1:12" ht="12.75">
      <c r="A879" s="50">
        <v>114335880</v>
      </c>
      <c r="B879" s="297" t="s">
        <v>601</v>
      </c>
      <c r="C879" s="298"/>
      <c r="D879" s="116" t="s">
        <v>602</v>
      </c>
      <c r="E879" s="113"/>
      <c r="F879" s="41">
        <v>16.42</v>
      </c>
      <c r="G879" s="42">
        <f>+'Front Sheet'!$F$7</f>
        <v>0</v>
      </c>
      <c r="H879" s="43">
        <f>+F879-(F879*G879)</f>
        <v>16.42</v>
      </c>
      <c r="I879" s="43">
        <f>+F879*E879</f>
        <v>0</v>
      </c>
      <c r="J879" s="44">
        <f>+E879*H879</f>
        <v>0</v>
      </c>
      <c r="K879" s="101">
        <v>2.96</v>
      </c>
      <c r="L879" s="24">
        <f t="shared" si="75"/>
        <v>0</v>
      </c>
    </row>
    <row r="880" spans="1:12" ht="13.5" thickBot="1">
      <c r="A880" s="50">
        <v>114336880</v>
      </c>
      <c r="B880" s="297" t="s">
        <v>601</v>
      </c>
      <c r="C880" s="298"/>
      <c r="D880" s="116" t="s">
        <v>603</v>
      </c>
      <c r="E880" s="113"/>
      <c r="F880" s="56">
        <v>17.72</v>
      </c>
      <c r="G880" s="42">
        <f>+'Front Sheet'!$F$7</f>
        <v>0</v>
      </c>
      <c r="H880" s="43">
        <f>+F880-(F880*G880)</f>
        <v>17.72</v>
      </c>
      <c r="I880" s="43">
        <f>+F880*E880</f>
        <v>0</v>
      </c>
      <c r="J880" s="44">
        <f>+E880*H880</f>
        <v>0</v>
      </c>
      <c r="K880" s="115">
        <v>3.7</v>
      </c>
      <c r="L880" s="24">
        <f t="shared" si="75"/>
        <v>0</v>
      </c>
    </row>
    <row r="881" spans="1:12" ht="13.5" thickBot="1">
      <c r="A881" s="124"/>
      <c r="B881" s="225"/>
      <c r="C881" s="225"/>
      <c r="D881" s="125"/>
      <c r="E881" s="109"/>
      <c r="F881" s="189"/>
      <c r="G881" s="189"/>
      <c r="H881" s="190" t="s">
        <v>562</v>
      </c>
      <c r="I881" s="126">
        <f>SUM(I843:I880)</f>
        <v>0</v>
      </c>
      <c r="J881" s="105">
        <f>SUM(J843:J880)</f>
        <v>0</v>
      </c>
      <c r="L881" s="24">
        <f t="shared" si="75"/>
        <v>0</v>
      </c>
    </row>
    <row r="882" spans="1:12" ht="39.75" customHeight="1">
      <c r="A882" s="201" t="s">
        <v>604</v>
      </c>
      <c r="B882" s="202"/>
      <c r="C882" s="202"/>
      <c r="D882" s="202"/>
      <c r="E882" s="202"/>
      <c r="F882" s="203"/>
      <c r="G882" s="203"/>
      <c r="H882" s="203"/>
      <c r="I882" s="203"/>
      <c r="J882" s="204"/>
      <c r="L882" s="24">
        <f t="shared" si="75"/>
        <v>0</v>
      </c>
    </row>
    <row r="883" spans="1:12" ht="12.75">
      <c r="A883" s="205" t="s">
        <v>605</v>
      </c>
      <c r="B883" s="206"/>
      <c r="C883" s="206"/>
      <c r="D883" s="206"/>
      <c r="E883" s="207"/>
      <c r="F883" s="202"/>
      <c r="G883" s="202"/>
      <c r="H883" s="202"/>
      <c r="I883" s="202"/>
      <c r="J883" s="208"/>
      <c r="L883" s="24">
        <f t="shared" si="75"/>
        <v>0</v>
      </c>
    </row>
    <row r="884" spans="1:12" ht="12.75">
      <c r="A884" s="61"/>
      <c r="B884" s="305"/>
      <c r="C884" s="305"/>
      <c r="D884" s="225"/>
      <c r="E884" s="225"/>
      <c r="F884" s="32"/>
      <c r="G884" s="32"/>
      <c r="H884" s="32"/>
      <c r="I884" s="32"/>
      <c r="J884" s="33"/>
      <c r="L884" s="24">
        <f t="shared" si="75"/>
        <v>0</v>
      </c>
    </row>
    <row r="885" spans="1:12" ht="12.75">
      <c r="A885" s="91" t="s">
        <v>606</v>
      </c>
      <c r="B885" s="92" t="s">
        <v>607</v>
      </c>
      <c r="C885" s="53"/>
      <c r="D885" s="116" t="s">
        <v>608</v>
      </c>
      <c r="E885" s="113"/>
      <c r="F885" s="41">
        <v>32.78</v>
      </c>
      <c r="G885" s="42">
        <f>+'Front Sheet'!$F$7</f>
        <v>0</v>
      </c>
      <c r="H885" s="43">
        <f>+F885-(F885*G885)</f>
        <v>32.78</v>
      </c>
      <c r="I885" s="43">
        <f>+F885*E885</f>
        <v>0</v>
      </c>
      <c r="J885" s="44">
        <f>+E885*H885</f>
        <v>0</v>
      </c>
      <c r="K885" s="101">
        <v>2.84</v>
      </c>
      <c r="L885" s="24">
        <f t="shared" si="75"/>
        <v>0</v>
      </c>
    </row>
    <row r="886" spans="1:12" ht="12.75">
      <c r="A886" s="91" t="s">
        <v>609</v>
      </c>
      <c r="B886" s="92" t="s">
        <v>610</v>
      </c>
      <c r="C886" s="53"/>
      <c r="D886" s="116" t="s">
        <v>608</v>
      </c>
      <c r="E886" s="113"/>
      <c r="F886" s="41">
        <v>33</v>
      </c>
      <c r="G886" s="42">
        <f>+'Front Sheet'!$F$7</f>
        <v>0</v>
      </c>
      <c r="H886" s="43">
        <f>+F886-(F886*G886)</f>
        <v>33</v>
      </c>
      <c r="I886" s="43">
        <f>+F886*E886</f>
        <v>0</v>
      </c>
      <c r="J886" s="44">
        <f>+E886*H886</f>
        <v>0</v>
      </c>
      <c r="K886" s="101">
        <v>2.84</v>
      </c>
      <c r="L886" s="24">
        <f t="shared" si="75"/>
        <v>0</v>
      </c>
    </row>
    <row r="887" spans="1:12" ht="12.75">
      <c r="A887" s="124"/>
      <c r="B887" s="305"/>
      <c r="C887" s="305"/>
      <c r="D887" s="125"/>
      <c r="E887" s="109"/>
      <c r="F887" s="127"/>
      <c r="G887" s="127"/>
      <c r="H887" s="32"/>
      <c r="I887" s="32"/>
      <c r="J887" s="128"/>
      <c r="K887" s="129"/>
      <c r="L887" s="24">
        <f t="shared" si="75"/>
        <v>0</v>
      </c>
    </row>
    <row r="888" spans="1:12" ht="12.75">
      <c r="A888" s="91" t="s">
        <v>611</v>
      </c>
      <c r="B888" s="315" t="s">
        <v>612</v>
      </c>
      <c r="C888" s="318"/>
      <c r="D888" s="116" t="s">
        <v>613</v>
      </c>
      <c r="E888" s="113"/>
      <c r="F888" s="41">
        <v>25.58</v>
      </c>
      <c r="G888" s="42">
        <f>+'Front Sheet'!$F$7</f>
        <v>0</v>
      </c>
      <c r="H888" s="43">
        <f>+F888-(F888*G888)</f>
        <v>25.58</v>
      </c>
      <c r="I888" s="43">
        <f>+F888*E888</f>
        <v>0</v>
      </c>
      <c r="J888" s="44">
        <f>+E888*H888</f>
        <v>0</v>
      </c>
      <c r="K888" s="115">
        <v>3</v>
      </c>
      <c r="L888" s="24">
        <f t="shared" si="75"/>
        <v>0</v>
      </c>
    </row>
    <row r="889" spans="1:12" ht="12.75">
      <c r="A889" s="91" t="s">
        <v>614</v>
      </c>
      <c r="B889" s="315" t="s">
        <v>612</v>
      </c>
      <c r="C889" s="318"/>
      <c r="D889" s="116" t="s">
        <v>615</v>
      </c>
      <c r="E889" s="113"/>
      <c r="F889" s="41">
        <v>39.51</v>
      </c>
      <c r="G889" s="42">
        <f>+'Front Sheet'!$F$7</f>
        <v>0</v>
      </c>
      <c r="H889" s="43">
        <f>+F889-(F889*G889)</f>
        <v>39.51</v>
      </c>
      <c r="I889" s="43">
        <f>+F889*E889</f>
        <v>0</v>
      </c>
      <c r="J889" s="44">
        <f>+E889*H889</f>
        <v>0</v>
      </c>
      <c r="K889" s="101">
        <v>3.64</v>
      </c>
      <c r="L889" s="24">
        <f t="shared" si="75"/>
        <v>0</v>
      </c>
    </row>
    <row r="890" spans="1:12" ht="12.75">
      <c r="A890" s="91" t="s">
        <v>616</v>
      </c>
      <c r="B890" s="315" t="s">
        <v>612</v>
      </c>
      <c r="C890" s="318"/>
      <c r="D890" s="116" t="s">
        <v>617</v>
      </c>
      <c r="E890" s="113"/>
      <c r="F890" s="41">
        <v>40.5</v>
      </c>
      <c r="G890" s="42">
        <f>+'Front Sheet'!$F$7</f>
        <v>0</v>
      </c>
      <c r="H890" s="43">
        <f>+F890-(F890*G890)</f>
        <v>40.5</v>
      </c>
      <c r="I890" s="43">
        <f>+F890*E890</f>
        <v>0</v>
      </c>
      <c r="J890" s="44">
        <f>+E890*H890</f>
        <v>0</v>
      </c>
      <c r="K890" s="115">
        <v>3.8</v>
      </c>
      <c r="L890" s="24">
        <f t="shared" si="75"/>
        <v>0</v>
      </c>
    </row>
    <row r="891" spans="1:12" ht="12.75">
      <c r="A891" s="124"/>
      <c r="B891" s="305"/>
      <c r="C891" s="305"/>
      <c r="D891" s="125"/>
      <c r="E891" s="109"/>
      <c r="F891" s="127"/>
      <c r="G891" s="127"/>
      <c r="H891" s="32"/>
      <c r="I891" s="32"/>
      <c r="J891" s="128"/>
      <c r="K891" s="129"/>
      <c r="L891" s="24">
        <f t="shared" si="75"/>
        <v>0</v>
      </c>
    </row>
    <row r="892" spans="1:12" ht="12.75">
      <c r="A892" s="91" t="s">
        <v>618</v>
      </c>
      <c r="B892" s="92" t="s">
        <v>619</v>
      </c>
      <c r="C892" s="236"/>
      <c r="D892" s="116" t="s">
        <v>620</v>
      </c>
      <c r="E892" s="113"/>
      <c r="F892" s="41">
        <v>13.76</v>
      </c>
      <c r="G892" s="42">
        <f>+'Front Sheet'!$F$7</f>
        <v>0</v>
      </c>
      <c r="H892" s="43">
        <f>+F892-(F892*G892)</f>
        <v>13.76</v>
      </c>
      <c r="I892" s="43">
        <f>+F892*E892</f>
        <v>0</v>
      </c>
      <c r="J892" s="44">
        <f>+E892*H892</f>
        <v>0</v>
      </c>
      <c r="K892" s="115">
        <v>0.4</v>
      </c>
      <c r="L892" s="24">
        <f t="shared" si="75"/>
        <v>0</v>
      </c>
    </row>
    <row r="893" spans="1:12" ht="12.75">
      <c r="A893" s="91" t="s">
        <v>621</v>
      </c>
      <c r="B893" s="92" t="s">
        <v>622</v>
      </c>
      <c r="C893" s="236"/>
      <c r="D893" s="116" t="s">
        <v>623</v>
      </c>
      <c r="E893" s="113"/>
      <c r="F893" s="41">
        <v>10.5</v>
      </c>
      <c r="G893" s="42">
        <f>+'Front Sheet'!$F$7</f>
        <v>0</v>
      </c>
      <c r="H893" s="43">
        <f>+F893-(F893*G893)</f>
        <v>10.5</v>
      </c>
      <c r="I893" s="43">
        <f>+F893*E893</f>
        <v>0</v>
      </c>
      <c r="J893" s="44">
        <f>+E893*H893</f>
        <v>0</v>
      </c>
      <c r="K893" s="115">
        <v>0.4</v>
      </c>
      <c r="L893" s="24">
        <f t="shared" si="75"/>
        <v>0</v>
      </c>
    </row>
    <row r="894" spans="1:12" ht="12.75">
      <c r="A894" s="91" t="s">
        <v>624</v>
      </c>
      <c r="B894" s="92" t="s">
        <v>625</v>
      </c>
      <c r="C894" s="236"/>
      <c r="D894" s="116" t="s">
        <v>626</v>
      </c>
      <c r="E894" s="113"/>
      <c r="F894" s="41">
        <v>8.5</v>
      </c>
      <c r="G894" s="42">
        <f>+'Front Sheet'!$F$7</f>
        <v>0</v>
      </c>
      <c r="H894" s="43">
        <f>+F894-(F894*G894)</f>
        <v>8.5</v>
      </c>
      <c r="I894" s="43">
        <f>+F894*E894</f>
        <v>0</v>
      </c>
      <c r="J894" s="44">
        <f>+E894*H894</f>
        <v>0</v>
      </c>
      <c r="K894" s="115">
        <v>0.4</v>
      </c>
      <c r="L894" s="24">
        <f t="shared" si="75"/>
        <v>0</v>
      </c>
    </row>
    <row r="895" spans="1:12" ht="12.75">
      <c r="A895" s="91" t="s">
        <v>627</v>
      </c>
      <c r="B895" s="92" t="s">
        <v>628</v>
      </c>
      <c r="C895" s="236"/>
      <c r="D895" s="116" t="s">
        <v>626</v>
      </c>
      <c r="E895" s="113"/>
      <c r="F895" s="41">
        <v>8.5</v>
      </c>
      <c r="G895" s="42">
        <f>+'Front Sheet'!$F$7</f>
        <v>0</v>
      </c>
      <c r="H895" s="43">
        <f>+F895-(F895*G895)</f>
        <v>8.5</v>
      </c>
      <c r="I895" s="43">
        <f>+F895*E895</f>
        <v>0</v>
      </c>
      <c r="J895" s="44">
        <f>+E895*H895</f>
        <v>0</v>
      </c>
      <c r="K895" s="115">
        <v>0.4</v>
      </c>
      <c r="L895" s="24">
        <f t="shared" si="75"/>
        <v>0</v>
      </c>
    </row>
    <row r="896" spans="1:12" ht="12.75">
      <c r="A896" s="91" t="s">
        <v>629</v>
      </c>
      <c r="B896" s="92" t="s">
        <v>630</v>
      </c>
      <c r="C896" s="236"/>
      <c r="D896" s="116" t="s">
        <v>626</v>
      </c>
      <c r="E896" s="113"/>
      <c r="F896" s="41">
        <v>8.5</v>
      </c>
      <c r="G896" s="42">
        <f>+'Front Sheet'!$F$7</f>
        <v>0</v>
      </c>
      <c r="H896" s="43">
        <f>+F896-(F896*G896)</f>
        <v>8.5</v>
      </c>
      <c r="I896" s="43">
        <f>+F896*E896</f>
        <v>0</v>
      </c>
      <c r="J896" s="44">
        <f>+E896*H896</f>
        <v>0</v>
      </c>
      <c r="K896" s="115">
        <v>0.4</v>
      </c>
      <c r="L896" s="24">
        <f t="shared" si="75"/>
        <v>0</v>
      </c>
    </row>
    <row r="897" spans="1:12" ht="12.75">
      <c r="A897" s="61"/>
      <c r="B897" s="305"/>
      <c r="C897" s="305"/>
      <c r="D897" s="225"/>
      <c r="E897" s="225"/>
      <c r="F897" s="32"/>
      <c r="G897" s="32"/>
      <c r="H897" s="32"/>
      <c r="I897" s="32"/>
      <c r="J897" s="33"/>
      <c r="K897" s="129"/>
      <c r="L897" s="24">
        <f t="shared" si="75"/>
        <v>0</v>
      </c>
    </row>
    <row r="898" spans="1:12" ht="12.75">
      <c r="A898" s="205" t="s">
        <v>631</v>
      </c>
      <c r="B898" s="206"/>
      <c r="C898" s="206"/>
      <c r="D898" s="206"/>
      <c r="E898" s="207"/>
      <c r="F898" s="202"/>
      <c r="G898" s="202"/>
      <c r="H898" s="202"/>
      <c r="I898" s="202"/>
      <c r="J898" s="209"/>
      <c r="K898" s="129"/>
      <c r="L898" s="24">
        <f t="shared" si="75"/>
        <v>0</v>
      </c>
    </row>
    <row r="899" spans="1:12" ht="12.75">
      <c r="A899" s="61"/>
      <c r="B899" s="226"/>
      <c r="C899" s="226"/>
      <c r="D899" s="225"/>
      <c r="E899" s="225"/>
      <c r="F899" s="225"/>
      <c r="G899" s="225"/>
      <c r="H899" s="225"/>
      <c r="I899" s="225"/>
      <c r="J899" s="130"/>
      <c r="K899" s="129"/>
      <c r="L899" s="24">
        <f t="shared" si="75"/>
        <v>0</v>
      </c>
    </row>
    <row r="900" spans="1:12" ht="12.75">
      <c r="A900" s="91" t="s">
        <v>632</v>
      </c>
      <c r="B900" s="92" t="s">
        <v>633</v>
      </c>
      <c r="C900" s="93"/>
      <c r="D900" s="236" t="s">
        <v>634</v>
      </c>
      <c r="E900" s="94"/>
      <c r="F900" s="41">
        <v>590</v>
      </c>
      <c r="G900" s="42">
        <f>+'Front Sheet'!$F$7</f>
        <v>0</v>
      </c>
      <c r="H900" s="43">
        <f aca="true" t="shared" si="78" ref="H900:H905">+F900-(F900*G900)</f>
        <v>590</v>
      </c>
      <c r="I900" s="43">
        <f aca="true" t="shared" si="79" ref="I900:I905">+F900*E900</f>
        <v>0</v>
      </c>
      <c r="J900" s="44">
        <f aca="true" t="shared" si="80" ref="J900:J905">+E900*H900</f>
        <v>0</v>
      </c>
      <c r="K900" s="115">
        <v>30</v>
      </c>
      <c r="L900" s="24">
        <f t="shared" si="75"/>
        <v>0</v>
      </c>
    </row>
    <row r="901" spans="1:12" ht="12.75">
      <c r="A901" s="91" t="s">
        <v>635</v>
      </c>
      <c r="B901" s="315" t="s">
        <v>636</v>
      </c>
      <c r="C901" s="318"/>
      <c r="D901" s="236" t="s">
        <v>637</v>
      </c>
      <c r="E901" s="94"/>
      <c r="F901" s="41">
        <v>910</v>
      </c>
      <c r="G901" s="42">
        <f>+'Front Sheet'!$F$7</f>
        <v>0</v>
      </c>
      <c r="H901" s="43">
        <f t="shared" si="78"/>
        <v>910</v>
      </c>
      <c r="I901" s="43">
        <f t="shared" si="79"/>
        <v>0</v>
      </c>
      <c r="J901" s="44">
        <f t="shared" si="80"/>
        <v>0</v>
      </c>
      <c r="K901" s="115">
        <v>40</v>
      </c>
      <c r="L901" s="24">
        <f t="shared" si="75"/>
        <v>0</v>
      </c>
    </row>
    <row r="902" spans="1:12" ht="12.75">
      <c r="A902" s="91" t="s">
        <v>638</v>
      </c>
      <c r="B902" s="92" t="s">
        <v>639</v>
      </c>
      <c r="C902" s="93"/>
      <c r="D902" s="236" t="s">
        <v>640</v>
      </c>
      <c r="E902" s="94"/>
      <c r="F902" s="41">
        <v>390</v>
      </c>
      <c r="G902" s="42">
        <f>+'Front Sheet'!$F$7</f>
        <v>0</v>
      </c>
      <c r="H902" s="43">
        <f t="shared" si="78"/>
        <v>390</v>
      </c>
      <c r="I902" s="43">
        <f t="shared" si="79"/>
        <v>0</v>
      </c>
      <c r="J902" s="44">
        <f t="shared" si="80"/>
        <v>0</v>
      </c>
      <c r="K902" s="115">
        <v>24</v>
      </c>
      <c r="L902" s="24">
        <f t="shared" si="75"/>
        <v>0</v>
      </c>
    </row>
    <row r="903" spans="1:12" ht="12.75">
      <c r="A903" s="91" t="s">
        <v>641</v>
      </c>
      <c r="B903" s="92" t="s">
        <v>642</v>
      </c>
      <c r="C903" s="93"/>
      <c r="D903" s="236" t="s">
        <v>643</v>
      </c>
      <c r="E903" s="94"/>
      <c r="F903" s="41">
        <v>366</v>
      </c>
      <c r="G903" s="42">
        <f>+'Front Sheet'!$F$7</f>
        <v>0</v>
      </c>
      <c r="H903" s="43">
        <f t="shared" si="78"/>
        <v>366</v>
      </c>
      <c r="I903" s="43">
        <f t="shared" si="79"/>
        <v>0</v>
      </c>
      <c r="J903" s="44">
        <f t="shared" si="80"/>
        <v>0</v>
      </c>
      <c r="K903" s="115">
        <v>30</v>
      </c>
      <c r="L903" s="24">
        <f t="shared" si="75"/>
        <v>0</v>
      </c>
    </row>
    <row r="904" spans="1:12" ht="12.75">
      <c r="A904" s="91" t="s">
        <v>644</v>
      </c>
      <c r="B904" s="92" t="s">
        <v>645</v>
      </c>
      <c r="C904" s="93"/>
      <c r="D904" s="236" t="s">
        <v>646</v>
      </c>
      <c r="E904" s="94"/>
      <c r="F904" s="41">
        <v>733</v>
      </c>
      <c r="G904" s="42">
        <f>+'Front Sheet'!$F$7</f>
        <v>0</v>
      </c>
      <c r="H904" s="43">
        <f t="shared" si="78"/>
        <v>733</v>
      </c>
      <c r="I904" s="43">
        <f t="shared" si="79"/>
        <v>0</v>
      </c>
      <c r="J904" s="44">
        <f t="shared" si="80"/>
        <v>0</v>
      </c>
      <c r="K904" s="115">
        <v>60</v>
      </c>
      <c r="L904" s="24">
        <f t="shared" si="75"/>
        <v>0</v>
      </c>
    </row>
    <row r="905" spans="1:12" ht="12.75">
      <c r="A905" s="91" t="s">
        <v>647</v>
      </c>
      <c r="B905" s="92" t="s">
        <v>648</v>
      </c>
      <c r="C905" s="93"/>
      <c r="D905" s="236" t="s">
        <v>649</v>
      </c>
      <c r="E905" s="94"/>
      <c r="F905" s="41">
        <v>400</v>
      </c>
      <c r="G905" s="42">
        <f>+'Front Sheet'!$F$7</f>
        <v>0</v>
      </c>
      <c r="H905" s="43">
        <f t="shared" si="78"/>
        <v>400</v>
      </c>
      <c r="I905" s="43">
        <f t="shared" si="79"/>
        <v>0</v>
      </c>
      <c r="J905" s="44">
        <f t="shared" si="80"/>
        <v>0</v>
      </c>
      <c r="K905" s="115">
        <v>25</v>
      </c>
      <c r="L905" s="24">
        <f t="shared" si="75"/>
        <v>0</v>
      </c>
    </row>
    <row r="906" spans="1:12" ht="12.75">
      <c r="A906" s="61"/>
      <c r="B906" s="226"/>
      <c r="C906" s="226"/>
      <c r="D906" s="225"/>
      <c r="E906" s="225"/>
      <c r="F906" s="32"/>
      <c r="G906" s="32"/>
      <c r="H906" s="32"/>
      <c r="I906" s="32"/>
      <c r="J906" s="33"/>
      <c r="K906" s="129"/>
      <c r="L906" s="24">
        <f t="shared" si="75"/>
        <v>0</v>
      </c>
    </row>
    <row r="907" spans="1:12" ht="12.75">
      <c r="A907" s="205" t="s">
        <v>650</v>
      </c>
      <c r="B907" s="206"/>
      <c r="C907" s="206"/>
      <c r="D907" s="206"/>
      <c r="E907" s="207"/>
      <c r="F907" s="202"/>
      <c r="G907" s="202"/>
      <c r="H907" s="202"/>
      <c r="I907" s="202"/>
      <c r="J907" s="208"/>
      <c r="K907" s="129"/>
      <c r="L907" s="24">
        <f t="shared" si="75"/>
        <v>0</v>
      </c>
    </row>
    <row r="908" spans="1:12" ht="12.75">
      <c r="A908" s="61"/>
      <c r="B908" s="305"/>
      <c r="C908" s="305"/>
      <c r="D908" s="225"/>
      <c r="E908" s="109"/>
      <c r="F908" s="32"/>
      <c r="G908" s="32"/>
      <c r="H908" s="32"/>
      <c r="I908" s="32"/>
      <c r="J908" s="33"/>
      <c r="K908" s="129"/>
      <c r="L908" s="24">
        <f t="shared" si="75"/>
        <v>0</v>
      </c>
    </row>
    <row r="909" spans="1:12" ht="12.75">
      <c r="A909" s="91" t="s">
        <v>651</v>
      </c>
      <c r="B909" s="92" t="s">
        <v>652</v>
      </c>
      <c r="C909" s="92"/>
      <c r="D909" s="112" t="s">
        <v>608</v>
      </c>
      <c r="E909" s="113"/>
      <c r="F909" s="41">
        <v>13.28</v>
      </c>
      <c r="G909" s="42">
        <f>+'Front Sheet'!$F$7</f>
        <v>0</v>
      </c>
      <c r="H909" s="43">
        <f aca="true" t="shared" si="81" ref="H909:H914">+F909-(F909*G909)</f>
        <v>13.28</v>
      </c>
      <c r="I909" s="43">
        <f aca="true" t="shared" si="82" ref="I909:I914">+F909*E909</f>
        <v>0</v>
      </c>
      <c r="J909" s="44">
        <f aca="true" t="shared" si="83" ref="J909:J914">+E909*H909</f>
        <v>0</v>
      </c>
      <c r="K909" s="101">
        <v>0.94</v>
      </c>
      <c r="L909" s="24">
        <f t="shared" si="75"/>
        <v>0</v>
      </c>
    </row>
    <row r="910" spans="1:12" ht="12.75">
      <c r="A910" s="91" t="s">
        <v>653</v>
      </c>
      <c r="B910" s="92" t="s">
        <v>652</v>
      </c>
      <c r="C910" s="92"/>
      <c r="D910" s="236" t="s">
        <v>654</v>
      </c>
      <c r="E910" s="94"/>
      <c r="F910" s="41">
        <v>14.16</v>
      </c>
      <c r="G910" s="42">
        <f>+'Front Sheet'!$F$7</f>
        <v>0</v>
      </c>
      <c r="H910" s="43">
        <f t="shared" si="81"/>
        <v>14.16</v>
      </c>
      <c r="I910" s="43">
        <f t="shared" si="82"/>
        <v>0</v>
      </c>
      <c r="J910" s="44">
        <f t="shared" si="83"/>
        <v>0</v>
      </c>
      <c r="K910" s="115">
        <v>1.7</v>
      </c>
      <c r="L910" s="24">
        <f t="shared" si="75"/>
        <v>0</v>
      </c>
    </row>
    <row r="911" spans="1:12" ht="12.75">
      <c r="A911" s="91" t="s">
        <v>655</v>
      </c>
      <c r="B911" s="131" t="s">
        <v>652</v>
      </c>
      <c r="C911" s="35"/>
      <c r="D911" s="236" t="s">
        <v>656</v>
      </c>
      <c r="E911" s="113"/>
      <c r="F911" s="41">
        <v>20.18</v>
      </c>
      <c r="G911" s="42">
        <f>+'Front Sheet'!$F$7</f>
        <v>0</v>
      </c>
      <c r="H911" s="43">
        <f t="shared" si="81"/>
        <v>20.18</v>
      </c>
      <c r="I911" s="43">
        <f t="shared" si="82"/>
        <v>0</v>
      </c>
      <c r="J911" s="44">
        <f t="shared" si="83"/>
        <v>0</v>
      </c>
      <c r="K911" s="101">
        <v>2.84</v>
      </c>
      <c r="L911" s="24">
        <f t="shared" si="75"/>
        <v>0</v>
      </c>
    </row>
    <row r="912" spans="1:12" ht="12.75">
      <c r="A912" s="91" t="s">
        <v>657</v>
      </c>
      <c r="B912" s="315" t="s">
        <v>652</v>
      </c>
      <c r="C912" s="318"/>
      <c r="D912" s="236" t="s">
        <v>658</v>
      </c>
      <c r="E912" s="113"/>
      <c r="F912" s="71">
        <v>29.12</v>
      </c>
      <c r="G912" s="42">
        <f>+'Front Sheet'!$F$7</f>
        <v>0</v>
      </c>
      <c r="H912" s="43">
        <f t="shared" si="81"/>
        <v>29.12</v>
      </c>
      <c r="I912" s="43">
        <f>+F912*E912</f>
        <v>0</v>
      </c>
      <c r="J912" s="44">
        <f>+E912*H912</f>
        <v>0</v>
      </c>
      <c r="K912" s="101">
        <v>2.84</v>
      </c>
      <c r="L912" s="24">
        <f t="shared" si="75"/>
        <v>0</v>
      </c>
    </row>
    <row r="913" spans="1:12" ht="12.75">
      <c r="A913" s="91" t="s">
        <v>659</v>
      </c>
      <c r="B913" s="92" t="s">
        <v>660</v>
      </c>
      <c r="C913" s="92"/>
      <c r="D913" s="236" t="s">
        <v>654</v>
      </c>
      <c r="E913" s="94"/>
      <c r="F913" s="41">
        <v>23.94</v>
      </c>
      <c r="G913" s="42">
        <f>+'Front Sheet'!$F$7</f>
        <v>0</v>
      </c>
      <c r="H913" s="43">
        <f t="shared" si="81"/>
        <v>23.94</v>
      </c>
      <c r="I913" s="43">
        <f t="shared" si="82"/>
        <v>0</v>
      </c>
      <c r="J913" s="44">
        <f t="shared" si="83"/>
        <v>0</v>
      </c>
      <c r="K913" s="115">
        <v>1.7</v>
      </c>
      <c r="L913" s="24">
        <f t="shared" si="75"/>
        <v>0</v>
      </c>
    </row>
    <row r="914" spans="1:12" ht="12.75">
      <c r="A914" s="34" t="s">
        <v>661</v>
      </c>
      <c r="B914" s="92" t="s">
        <v>660</v>
      </c>
      <c r="C914" s="92"/>
      <c r="D914" s="236" t="s">
        <v>656</v>
      </c>
      <c r="E914" s="40"/>
      <c r="F914" s="41">
        <v>27.14</v>
      </c>
      <c r="G914" s="42">
        <f>+'Front Sheet'!$F$7</f>
        <v>0</v>
      </c>
      <c r="H914" s="43">
        <f t="shared" si="81"/>
        <v>27.14</v>
      </c>
      <c r="I914" s="43">
        <f t="shared" si="82"/>
        <v>0</v>
      </c>
      <c r="J914" s="44">
        <f t="shared" si="83"/>
        <v>0</v>
      </c>
      <c r="K914" s="101">
        <v>2.84</v>
      </c>
      <c r="L914" s="24">
        <f t="shared" si="75"/>
        <v>0</v>
      </c>
    </row>
    <row r="915" spans="1:12" ht="12.75">
      <c r="A915" s="132"/>
      <c r="B915" s="305"/>
      <c r="C915" s="305"/>
      <c r="D915" s="225"/>
      <c r="E915" s="109"/>
      <c r="F915" s="32"/>
      <c r="G915" s="32"/>
      <c r="H915" s="32"/>
      <c r="I915" s="32"/>
      <c r="J915" s="33"/>
      <c r="L915" s="24">
        <f t="shared" si="75"/>
        <v>0</v>
      </c>
    </row>
    <row r="916" spans="1:12" ht="12.75">
      <c r="A916" s="91" t="s">
        <v>662</v>
      </c>
      <c r="B916" s="92" t="s">
        <v>663</v>
      </c>
      <c r="C916" s="93"/>
      <c r="D916" s="236"/>
      <c r="E916" s="133"/>
      <c r="F916" s="41">
        <v>0.2</v>
      </c>
      <c r="G916" s="42">
        <f>+'Front Sheet'!$F$7</f>
        <v>0</v>
      </c>
      <c r="H916" s="43">
        <f>+F916-(F916*G916)</f>
        <v>0.2</v>
      </c>
      <c r="I916" s="43">
        <f>+F916*E916</f>
        <v>0</v>
      </c>
      <c r="J916" s="44">
        <f>+E916*H916</f>
        <v>0</v>
      </c>
      <c r="K916" s="101">
        <v>0.0015</v>
      </c>
      <c r="L916" s="24">
        <f t="shared" si="75"/>
        <v>0</v>
      </c>
    </row>
    <row r="917" spans="1:12" ht="12.75">
      <c r="A917" s="86"/>
      <c r="B917" s="319"/>
      <c r="C917" s="319"/>
      <c r="D917" s="235"/>
      <c r="E917" s="235"/>
      <c r="F917" s="235"/>
      <c r="G917" s="235"/>
      <c r="H917" s="73"/>
      <c r="I917" s="73"/>
      <c r="J917" s="134"/>
      <c r="L917" s="24">
        <f t="shared" si="75"/>
        <v>0</v>
      </c>
    </row>
    <row r="918" spans="1:12" ht="12.75">
      <c r="A918" s="91" t="s">
        <v>664</v>
      </c>
      <c r="B918" s="315" t="s">
        <v>665</v>
      </c>
      <c r="C918" s="318"/>
      <c r="D918" s="236" t="s">
        <v>666</v>
      </c>
      <c r="E918" s="94"/>
      <c r="F918" s="41">
        <v>12.66</v>
      </c>
      <c r="G918" s="42">
        <f>+'Front Sheet'!$F$7</f>
        <v>0</v>
      </c>
      <c r="H918" s="43">
        <f>+F918-(F918*G918)</f>
        <v>12.66</v>
      </c>
      <c r="I918" s="43">
        <f>+F918*E918</f>
        <v>0</v>
      </c>
      <c r="J918" s="44">
        <f>+E918*H918</f>
        <v>0</v>
      </c>
      <c r="K918" s="115">
        <v>1.2</v>
      </c>
      <c r="L918" s="24">
        <f t="shared" si="75"/>
        <v>0</v>
      </c>
    </row>
    <row r="919" spans="1:12" ht="12.75">
      <c r="A919" s="91" t="s">
        <v>667</v>
      </c>
      <c r="B919" s="315" t="s">
        <v>665</v>
      </c>
      <c r="C919" s="318"/>
      <c r="D919" s="236" t="s">
        <v>668</v>
      </c>
      <c r="E919" s="94"/>
      <c r="F919" s="41">
        <v>13.74</v>
      </c>
      <c r="G919" s="42">
        <f>+'Front Sheet'!$F$7</f>
        <v>0</v>
      </c>
      <c r="H919" s="43">
        <f aca="true" t="shared" si="84" ref="H919:H929">+F919-(F919*G919)</f>
        <v>13.74</v>
      </c>
      <c r="I919" s="43">
        <f>+F919*E919</f>
        <v>0</v>
      </c>
      <c r="J919" s="44">
        <f>+E919*H919</f>
        <v>0</v>
      </c>
      <c r="K919" s="115">
        <v>1.2</v>
      </c>
      <c r="L919" s="24">
        <f t="shared" si="75"/>
        <v>0</v>
      </c>
    </row>
    <row r="920" spans="1:12" ht="12.75">
      <c r="A920" s="91" t="s">
        <v>669</v>
      </c>
      <c r="B920" s="315" t="s">
        <v>665</v>
      </c>
      <c r="C920" s="318"/>
      <c r="D920" s="236" t="s">
        <v>670</v>
      </c>
      <c r="E920" s="94"/>
      <c r="F920" s="41">
        <v>12.42</v>
      </c>
      <c r="G920" s="42">
        <f>+'Front Sheet'!$F$7</f>
        <v>0</v>
      </c>
      <c r="H920" s="43">
        <f t="shared" si="84"/>
        <v>12.42</v>
      </c>
      <c r="I920" s="43">
        <f>+F920*E920</f>
        <v>0</v>
      </c>
      <c r="J920" s="44">
        <f>+E920*H920</f>
        <v>0</v>
      </c>
      <c r="K920" s="115">
        <v>1.2</v>
      </c>
      <c r="L920" s="24">
        <f t="shared" si="75"/>
        <v>0</v>
      </c>
    </row>
    <row r="921" spans="1:12" ht="12.75">
      <c r="A921" s="91" t="s">
        <v>671</v>
      </c>
      <c r="B921" s="315" t="s">
        <v>665</v>
      </c>
      <c r="C921" s="318"/>
      <c r="D921" s="236" t="s">
        <v>672</v>
      </c>
      <c r="E921" s="94"/>
      <c r="F921" s="41">
        <v>13.74</v>
      </c>
      <c r="G921" s="42">
        <f>+'Front Sheet'!$F$7</f>
        <v>0</v>
      </c>
      <c r="H921" s="43">
        <f t="shared" si="84"/>
        <v>13.74</v>
      </c>
      <c r="I921" s="43">
        <f aca="true" t="shared" si="85" ref="I921:I929">+F921*E921</f>
        <v>0</v>
      </c>
      <c r="J921" s="44">
        <f aca="true" t="shared" si="86" ref="J921:J929">+E921*H921</f>
        <v>0</v>
      </c>
      <c r="K921" s="115">
        <v>1.2</v>
      </c>
      <c r="L921" s="24">
        <f t="shared" si="75"/>
        <v>0</v>
      </c>
    </row>
    <row r="922" spans="1:12" ht="12.75">
      <c r="A922" s="91" t="s">
        <v>673</v>
      </c>
      <c r="B922" s="315" t="s">
        <v>665</v>
      </c>
      <c r="C922" s="318"/>
      <c r="D922" s="236" t="s">
        <v>674</v>
      </c>
      <c r="E922" s="94"/>
      <c r="F922" s="41">
        <v>18</v>
      </c>
      <c r="G922" s="42">
        <f>+'Front Sheet'!$F$7</f>
        <v>0</v>
      </c>
      <c r="H922" s="43">
        <f t="shared" si="84"/>
        <v>18</v>
      </c>
      <c r="I922" s="43">
        <f t="shared" si="85"/>
        <v>0</v>
      </c>
      <c r="J922" s="44">
        <f t="shared" si="86"/>
        <v>0</v>
      </c>
      <c r="K922" s="101">
        <v>1.54</v>
      </c>
      <c r="L922" s="24">
        <f t="shared" si="75"/>
        <v>0</v>
      </c>
    </row>
    <row r="923" spans="1:12" ht="12.75">
      <c r="A923" s="91" t="s">
        <v>675</v>
      </c>
      <c r="B923" s="315" t="s">
        <v>665</v>
      </c>
      <c r="C923" s="318"/>
      <c r="D923" s="236" t="s">
        <v>676</v>
      </c>
      <c r="E923" s="94"/>
      <c r="F923" s="41">
        <v>19.5</v>
      </c>
      <c r="G923" s="42">
        <f>+'Front Sheet'!$F$7</f>
        <v>0</v>
      </c>
      <c r="H923" s="43">
        <f t="shared" si="84"/>
        <v>19.5</v>
      </c>
      <c r="I923" s="43">
        <f t="shared" si="85"/>
        <v>0</v>
      </c>
      <c r="J923" s="44">
        <f t="shared" si="86"/>
        <v>0</v>
      </c>
      <c r="K923" s="115">
        <v>1.8</v>
      </c>
      <c r="L923" s="24">
        <f t="shared" si="75"/>
        <v>0</v>
      </c>
    </row>
    <row r="924" spans="1:12" ht="12.75">
      <c r="A924" s="91" t="s">
        <v>677</v>
      </c>
      <c r="B924" s="315" t="s">
        <v>665</v>
      </c>
      <c r="C924" s="318"/>
      <c r="D924" s="236" t="s">
        <v>678</v>
      </c>
      <c r="E924" s="94"/>
      <c r="F924" s="41">
        <v>18.1</v>
      </c>
      <c r="G924" s="42">
        <f>+'Front Sheet'!$F$7</f>
        <v>0</v>
      </c>
      <c r="H924" s="43">
        <f t="shared" si="84"/>
        <v>18.1</v>
      </c>
      <c r="I924" s="43">
        <f t="shared" si="85"/>
        <v>0</v>
      </c>
      <c r="J924" s="44">
        <f t="shared" si="86"/>
        <v>0</v>
      </c>
      <c r="K924" s="115">
        <v>1.8</v>
      </c>
      <c r="L924" s="24">
        <f t="shared" si="75"/>
        <v>0</v>
      </c>
    </row>
    <row r="925" spans="1:12" ht="12.75">
      <c r="A925" s="91" t="s">
        <v>679</v>
      </c>
      <c r="B925" s="315" t="s">
        <v>665</v>
      </c>
      <c r="C925" s="318"/>
      <c r="D925" s="236" t="s">
        <v>680</v>
      </c>
      <c r="E925" s="94"/>
      <c r="F925" s="41">
        <v>19.64</v>
      </c>
      <c r="G925" s="42">
        <f>+'Front Sheet'!$F$7</f>
        <v>0</v>
      </c>
      <c r="H925" s="43">
        <f t="shared" si="84"/>
        <v>19.64</v>
      </c>
      <c r="I925" s="43">
        <f t="shared" si="85"/>
        <v>0</v>
      </c>
      <c r="J925" s="44">
        <f t="shared" si="86"/>
        <v>0</v>
      </c>
      <c r="K925" s="115">
        <v>1.8</v>
      </c>
      <c r="L925" s="24">
        <f t="shared" si="75"/>
        <v>0</v>
      </c>
    </row>
    <row r="926" spans="1:12" ht="12.75">
      <c r="A926" s="91" t="s">
        <v>681</v>
      </c>
      <c r="B926" s="315" t="s">
        <v>665</v>
      </c>
      <c r="C926" s="318"/>
      <c r="D926" s="236" t="s">
        <v>682</v>
      </c>
      <c r="E926" s="94"/>
      <c r="F926" s="41">
        <v>21.62</v>
      </c>
      <c r="G926" s="42">
        <f>+'Front Sheet'!$F$7</f>
        <v>0</v>
      </c>
      <c r="H926" s="43">
        <f t="shared" si="84"/>
        <v>21.62</v>
      </c>
      <c r="I926" s="43">
        <f t="shared" si="85"/>
        <v>0</v>
      </c>
      <c r="J926" s="44">
        <f t="shared" si="86"/>
        <v>0</v>
      </c>
      <c r="K926" s="101">
        <v>2.03</v>
      </c>
      <c r="L926" s="24">
        <f t="shared" si="75"/>
        <v>0</v>
      </c>
    </row>
    <row r="927" spans="1:12" ht="12.75">
      <c r="A927" s="91" t="s">
        <v>683</v>
      </c>
      <c r="B927" s="315" t="s">
        <v>665</v>
      </c>
      <c r="C927" s="318"/>
      <c r="D927" s="236" t="s">
        <v>684</v>
      </c>
      <c r="E927" s="94"/>
      <c r="F927" s="41">
        <v>23.66</v>
      </c>
      <c r="G927" s="42">
        <f>+'Front Sheet'!$F$7</f>
        <v>0</v>
      </c>
      <c r="H927" s="43">
        <f t="shared" si="84"/>
        <v>23.66</v>
      </c>
      <c r="I927" s="43">
        <f t="shared" si="85"/>
        <v>0</v>
      </c>
      <c r="J927" s="44">
        <f t="shared" si="86"/>
        <v>0</v>
      </c>
      <c r="K927" s="101">
        <v>2.25</v>
      </c>
      <c r="L927" s="24">
        <f t="shared" si="75"/>
        <v>0</v>
      </c>
    </row>
    <row r="928" spans="1:12" ht="12.75">
      <c r="A928" s="91" t="s">
        <v>685</v>
      </c>
      <c r="B928" s="315" t="s">
        <v>665</v>
      </c>
      <c r="C928" s="318"/>
      <c r="D928" s="236" t="s">
        <v>686</v>
      </c>
      <c r="E928" s="94"/>
      <c r="F928" s="41">
        <v>21.62</v>
      </c>
      <c r="G928" s="42">
        <f>+'Front Sheet'!$F$7</f>
        <v>0</v>
      </c>
      <c r="H928" s="43">
        <f t="shared" si="84"/>
        <v>21.62</v>
      </c>
      <c r="I928" s="43">
        <f t="shared" si="85"/>
        <v>0</v>
      </c>
      <c r="J928" s="44">
        <f t="shared" si="86"/>
        <v>0</v>
      </c>
      <c r="K928" s="101">
        <v>2.25</v>
      </c>
      <c r="L928" s="24">
        <f t="shared" si="75"/>
        <v>0</v>
      </c>
    </row>
    <row r="929" spans="1:12" ht="12.75">
      <c r="A929" s="91" t="s">
        <v>687</v>
      </c>
      <c r="B929" s="315" t="s">
        <v>665</v>
      </c>
      <c r="C929" s="318"/>
      <c r="D929" s="236" t="s">
        <v>688</v>
      </c>
      <c r="E929" s="94"/>
      <c r="F929" s="41">
        <v>24.2</v>
      </c>
      <c r="G929" s="42">
        <f>+'Front Sheet'!$F$7</f>
        <v>0</v>
      </c>
      <c r="H929" s="43">
        <f t="shared" si="84"/>
        <v>24.2</v>
      </c>
      <c r="I929" s="43">
        <f t="shared" si="85"/>
        <v>0</v>
      </c>
      <c r="J929" s="44">
        <f t="shared" si="86"/>
        <v>0</v>
      </c>
      <c r="K929" s="101">
        <v>2.25</v>
      </c>
      <c r="L929" s="24">
        <f t="shared" si="75"/>
        <v>0</v>
      </c>
    </row>
    <row r="930" spans="1:12" ht="12.75">
      <c r="A930" s="86"/>
      <c r="B930" s="319"/>
      <c r="C930" s="319"/>
      <c r="D930" s="232"/>
      <c r="E930" s="232"/>
      <c r="F930" s="232"/>
      <c r="G930" s="232"/>
      <c r="H930" s="73"/>
      <c r="I930" s="73"/>
      <c r="J930" s="135"/>
      <c r="L930" s="24">
        <f t="shared" si="75"/>
        <v>0</v>
      </c>
    </row>
    <row r="931" spans="1:12" ht="12.75">
      <c r="A931" s="91" t="s">
        <v>689</v>
      </c>
      <c r="B931" s="92" t="s">
        <v>690</v>
      </c>
      <c r="C931" s="93"/>
      <c r="D931" s="236" t="s">
        <v>691</v>
      </c>
      <c r="E931" s="133"/>
      <c r="F931" s="41">
        <v>5.7</v>
      </c>
      <c r="G931" s="42">
        <f>+'Front Sheet'!$F$7</f>
        <v>0</v>
      </c>
      <c r="H931" s="43">
        <f>+F931-(F931*G931)</f>
        <v>5.7</v>
      </c>
      <c r="I931" s="43">
        <f>+F931*E931</f>
        <v>0</v>
      </c>
      <c r="J931" s="44">
        <f>+E931*H931</f>
        <v>0</v>
      </c>
      <c r="K931" s="101">
        <v>0.17</v>
      </c>
      <c r="L931" s="24">
        <f t="shared" si="75"/>
        <v>0</v>
      </c>
    </row>
    <row r="932" spans="1:12" ht="12.75">
      <c r="A932" s="91" t="s">
        <v>692</v>
      </c>
      <c r="B932" s="92" t="s">
        <v>693</v>
      </c>
      <c r="C932" s="93"/>
      <c r="D932" s="236" t="s">
        <v>691</v>
      </c>
      <c r="E932" s="133"/>
      <c r="F932" s="41">
        <v>5.7</v>
      </c>
      <c r="G932" s="42">
        <f>+'Front Sheet'!$F$7</f>
        <v>0</v>
      </c>
      <c r="H932" s="43">
        <f>+F932-(F932*G932)</f>
        <v>5.7</v>
      </c>
      <c r="I932" s="43">
        <f>+F932*E932</f>
        <v>0</v>
      </c>
      <c r="J932" s="44">
        <f>+E932*H932</f>
        <v>0</v>
      </c>
      <c r="K932" s="101">
        <v>0.17</v>
      </c>
      <c r="L932" s="24">
        <f t="shared" si="75"/>
        <v>0</v>
      </c>
    </row>
    <row r="933" spans="1:12" ht="12.75">
      <c r="A933" s="91" t="s">
        <v>694</v>
      </c>
      <c r="B933" s="92" t="s">
        <v>695</v>
      </c>
      <c r="C933" s="93"/>
      <c r="D933" s="236" t="s">
        <v>691</v>
      </c>
      <c r="E933" s="133"/>
      <c r="F933" s="41">
        <v>5.7</v>
      </c>
      <c r="G933" s="42">
        <f>+'Front Sheet'!$F$7</f>
        <v>0</v>
      </c>
      <c r="H933" s="43">
        <f>+F933-(F933*G933)</f>
        <v>5.7</v>
      </c>
      <c r="I933" s="43">
        <f>+F933*E933</f>
        <v>0</v>
      </c>
      <c r="J933" s="44">
        <f>+E933*H933</f>
        <v>0</v>
      </c>
      <c r="K933" s="101">
        <v>0.17</v>
      </c>
      <c r="L933" s="24">
        <f t="shared" si="75"/>
        <v>0</v>
      </c>
    </row>
    <row r="934" spans="1:12" ht="12.75">
      <c r="A934" s="83"/>
      <c r="B934" s="319"/>
      <c r="C934" s="319"/>
      <c r="D934" s="76"/>
      <c r="E934" s="136"/>
      <c r="F934" s="76"/>
      <c r="G934" s="76"/>
      <c r="H934" s="73"/>
      <c r="I934" s="137"/>
      <c r="J934" s="138"/>
      <c r="L934" s="24">
        <f t="shared" si="75"/>
        <v>0</v>
      </c>
    </row>
    <row r="935" spans="1:12" ht="12.75">
      <c r="A935" s="91" t="s">
        <v>696</v>
      </c>
      <c r="B935" s="92" t="s">
        <v>697</v>
      </c>
      <c r="C935" s="93"/>
      <c r="D935" s="236" t="s">
        <v>698</v>
      </c>
      <c r="E935" s="133"/>
      <c r="F935" s="41">
        <v>2.9</v>
      </c>
      <c r="G935" s="42">
        <f>+'Front Sheet'!$F$7</f>
        <v>0</v>
      </c>
      <c r="H935" s="43">
        <f>+F935-(F935*G935)</f>
        <v>2.9</v>
      </c>
      <c r="I935" s="43">
        <f>+F935*E935</f>
        <v>0</v>
      </c>
      <c r="J935" s="44">
        <f>+E935*H935</f>
        <v>0</v>
      </c>
      <c r="K935" s="101">
        <v>0.16</v>
      </c>
      <c r="L935" s="24">
        <f t="shared" si="75"/>
        <v>0</v>
      </c>
    </row>
    <row r="936" spans="1:12" ht="12.75">
      <c r="A936" s="91" t="s">
        <v>699</v>
      </c>
      <c r="B936" s="315" t="s">
        <v>700</v>
      </c>
      <c r="C936" s="318"/>
      <c r="D936" s="236" t="s">
        <v>701</v>
      </c>
      <c r="E936" s="133"/>
      <c r="F936" s="41">
        <v>11.2</v>
      </c>
      <c r="G936" s="42">
        <f>+'Front Sheet'!$F$7</f>
        <v>0</v>
      </c>
      <c r="H936" s="43">
        <f>+F936-(F936*G936)</f>
        <v>11.2</v>
      </c>
      <c r="I936" s="43">
        <f>+F936*E936</f>
        <v>0</v>
      </c>
      <c r="J936" s="44">
        <f>+E936*H936</f>
        <v>0</v>
      </c>
      <c r="K936" s="101">
        <v>0.65</v>
      </c>
      <c r="L936" s="24">
        <f t="shared" si="75"/>
        <v>0</v>
      </c>
    </row>
    <row r="937" spans="1:12" ht="12.75">
      <c r="A937" s="91" t="s">
        <v>702</v>
      </c>
      <c r="B937" s="35" t="s">
        <v>703</v>
      </c>
      <c r="C937" s="93"/>
      <c r="D937" s="236" t="s">
        <v>701</v>
      </c>
      <c r="E937" s="133"/>
      <c r="F937" s="56">
        <v>14.1</v>
      </c>
      <c r="G937" s="42">
        <f>+'Front Sheet'!$F$7</f>
        <v>0</v>
      </c>
      <c r="H937" s="43">
        <f>+F937-(F937*G937)</f>
        <v>14.1</v>
      </c>
      <c r="I937" s="43">
        <f>+F937*E937</f>
        <v>0</v>
      </c>
      <c r="J937" s="44">
        <f>+E937*H937</f>
        <v>0</v>
      </c>
      <c r="K937" s="115">
        <v>0.6</v>
      </c>
      <c r="L937" s="24">
        <f t="shared" si="75"/>
        <v>0</v>
      </c>
    </row>
    <row r="938" spans="1:12" ht="12.75">
      <c r="A938" s="91" t="s">
        <v>704</v>
      </c>
      <c r="B938" s="92" t="s">
        <v>705</v>
      </c>
      <c r="C938" s="93"/>
      <c r="D938" s="236" t="s">
        <v>200</v>
      </c>
      <c r="E938" s="133"/>
      <c r="F938" s="41">
        <v>36.6</v>
      </c>
      <c r="G938" s="42">
        <f>+'Front Sheet'!$F$7</f>
        <v>0</v>
      </c>
      <c r="H938" s="43">
        <f>+F938-(F938*G938)</f>
        <v>36.6</v>
      </c>
      <c r="I938" s="43">
        <f>+F938*E938</f>
        <v>0</v>
      </c>
      <c r="J938" s="44">
        <f>+E938*H938</f>
        <v>0</v>
      </c>
      <c r="K938" s="101"/>
      <c r="L938" s="24">
        <f aca="true" t="shared" si="87" ref="L938:L1002">E938*K938</f>
        <v>0</v>
      </c>
    </row>
    <row r="939" spans="1:12" ht="12.75">
      <c r="A939" s="83"/>
      <c r="B939" s="319"/>
      <c r="C939" s="319"/>
      <c r="D939" s="76"/>
      <c r="E939" s="136"/>
      <c r="F939" s="76"/>
      <c r="G939" s="76"/>
      <c r="H939" s="73"/>
      <c r="I939" s="137"/>
      <c r="J939" s="138"/>
      <c r="L939" s="24">
        <f t="shared" si="87"/>
        <v>0</v>
      </c>
    </row>
    <row r="940" spans="1:12" ht="12.75">
      <c r="A940" s="91" t="s">
        <v>706</v>
      </c>
      <c r="B940" s="315" t="s">
        <v>707</v>
      </c>
      <c r="C940" s="318"/>
      <c r="D940" s="236" t="s">
        <v>708</v>
      </c>
      <c r="E940" s="133"/>
      <c r="F940" s="41">
        <v>10</v>
      </c>
      <c r="G940" s="42">
        <f>+'Front Sheet'!$F$7</f>
        <v>0</v>
      </c>
      <c r="H940" s="43">
        <f>+F940-(F940*G940)</f>
        <v>10</v>
      </c>
      <c r="I940" s="43">
        <f>+F940*E940</f>
        <v>0</v>
      </c>
      <c r="J940" s="44">
        <f>+E940*H940</f>
        <v>0</v>
      </c>
      <c r="K940" s="101">
        <v>0.76</v>
      </c>
      <c r="L940" s="24">
        <f t="shared" si="87"/>
        <v>0</v>
      </c>
    </row>
    <row r="941" spans="1:12" ht="12.75">
      <c r="A941" s="91" t="s">
        <v>709</v>
      </c>
      <c r="B941" s="315" t="s">
        <v>710</v>
      </c>
      <c r="C941" s="318"/>
      <c r="D941" s="236" t="s">
        <v>711</v>
      </c>
      <c r="E941" s="133"/>
      <c r="F941" s="41">
        <v>12</v>
      </c>
      <c r="G941" s="42">
        <f>+'Front Sheet'!$F$7</f>
        <v>0</v>
      </c>
      <c r="H941" s="43">
        <f>+F941-(F941*G941)</f>
        <v>12</v>
      </c>
      <c r="I941" s="43">
        <f>+F941*E941</f>
        <v>0</v>
      </c>
      <c r="J941" s="44">
        <f>+E941*H941</f>
        <v>0</v>
      </c>
      <c r="K941" s="115">
        <v>0.8</v>
      </c>
      <c r="L941" s="24">
        <f t="shared" si="87"/>
        <v>0</v>
      </c>
    </row>
    <row r="942" spans="1:12" ht="12.75">
      <c r="A942" s="83"/>
      <c r="B942" s="319"/>
      <c r="C942" s="319"/>
      <c r="D942" s="76"/>
      <c r="E942" s="136"/>
      <c r="F942" s="139"/>
      <c r="G942" s="139"/>
      <c r="H942" s="73"/>
      <c r="I942" s="73"/>
      <c r="J942" s="74"/>
      <c r="L942" s="24">
        <f t="shared" si="87"/>
        <v>0</v>
      </c>
    </row>
    <row r="943" spans="1:12" ht="12.75">
      <c r="A943" s="91" t="s">
        <v>712</v>
      </c>
      <c r="B943" s="92" t="s">
        <v>713</v>
      </c>
      <c r="C943" s="93"/>
      <c r="D943" s="236" t="s">
        <v>714</v>
      </c>
      <c r="E943" s="133"/>
      <c r="F943" s="41">
        <v>310</v>
      </c>
      <c r="G943" s="42">
        <f>+'Front Sheet'!$F$7</f>
        <v>0</v>
      </c>
      <c r="H943" s="43">
        <f>+F943-(F943*G943)</f>
        <v>310</v>
      </c>
      <c r="I943" s="43">
        <f>+F943*E943</f>
        <v>0</v>
      </c>
      <c r="J943" s="44">
        <f>+E943*H943</f>
        <v>0</v>
      </c>
      <c r="K943" s="115">
        <v>28</v>
      </c>
      <c r="L943" s="24">
        <f t="shared" si="87"/>
        <v>0</v>
      </c>
    </row>
    <row r="944" spans="1:12" ht="12.75">
      <c r="A944" s="117"/>
      <c r="B944" s="321"/>
      <c r="C944" s="321"/>
      <c r="D944" s="67"/>
      <c r="E944" s="140"/>
      <c r="F944" s="67"/>
      <c r="G944" s="67"/>
      <c r="H944" s="67"/>
      <c r="I944" s="67"/>
      <c r="J944" s="141"/>
      <c r="L944" s="24">
        <f t="shared" si="87"/>
        <v>0</v>
      </c>
    </row>
    <row r="945" spans="1:12" ht="12.75">
      <c r="A945" s="205" t="s">
        <v>715</v>
      </c>
      <c r="B945" s="206"/>
      <c r="C945" s="206"/>
      <c r="D945" s="206"/>
      <c r="E945" s="207"/>
      <c r="F945" s="202"/>
      <c r="G945" s="202"/>
      <c r="H945" s="202"/>
      <c r="I945" s="202"/>
      <c r="J945" s="208"/>
      <c r="L945" s="24">
        <f t="shared" si="87"/>
        <v>0</v>
      </c>
    </row>
    <row r="946" spans="1:12" ht="12.75">
      <c r="A946" s="61"/>
      <c r="B946" s="305"/>
      <c r="C946" s="305"/>
      <c r="D946" s="225"/>
      <c r="E946" s="109"/>
      <c r="F946" s="32"/>
      <c r="G946" s="32"/>
      <c r="H946" s="32"/>
      <c r="I946" s="32"/>
      <c r="J946" s="33"/>
      <c r="L946" s="24">
        <f t="shared" si="87"/>
        <v>0</v>
      </c>
    </row>
    <row r="947" spans="1:12" ht="12.75">
      <c r="A947" s="91" t="s">
        <v>716</v>
      </c>
      <c r="B947" s="92" t="s">
        <v>717</v>
      </c>
      <c r="C947" s="121"/>
      <c r="D947" s="116" t="s">
        <v>718</v>
      </c>
      <c r="E947" s="142"/>
      <c r="F947" s="41">
        <v>40</v>
      </c>
      <c r="G947" s="42">
        <f>+'Front Sheet'!$F$7</f>
        <v>0</v>
      </c>
      <c r="H947" s="43">
        <f>+F947-(F947*G947)</f>
        <v>40</v>
      </c>
      <c r="I947" s="43">
        <f>+F947*E947</f>
        <v>0</v>
      </c>
      <c r="J947" s="44">
        <f>+E947*H947</f>
        <v>0</v>
      </c>
      <c r="K947" s="101">
        <v>2.09</v>
      </c>
      <c r="L947" s="24">
        <f t="shared" si="87"/>
        <v>0</v>
      </c>
    </row>
    <row r="948" spans="1:12" ht="12.75">
      <c r="A948" s="91" t="s">
        <v>719</v>
      </c>
      <c r="B948" s="92" t="s">
        <v>720</v>
      </c>
      <c r="C948" s="121"/>
      <c r="D948" s="116" t="s">
        <v>721</v>
      </c>
      <c r="E948" s="142"/>
      <c r="F948" s="41">
        <v>42</v>
      </c>
      <c r="G948" s="42">
        <f>+'Front Sheet'!$F$7</f>
        <v>0</v>
      </c>
      <c r="H948" s="43">
        <f>+F948-(F948*G948)</f>
        <v>42</v>
      </c>
      <c r="I948" s="43">
        <f>+F948*E948</f>
        <v>0</v>
      </c>
      <c r="J948" s="44">
        <f>+E948*H948</f>
        <v>0</v>
      </c>
      <c r="K948" s="101">
        <v>2.09</v>
      </c>
      <c r="L948" s="24">
        <f t="shared" si="87"/>
        <v>0</v>
      </c>
    </row>
    <row r="949" spans="1:12" ht="12.75">
      <c r="A949" s="91" t="s">
        <v>722</v>
      </c>
      <c r="B949" s="92" t="s">
        <v>723</v>
      </c>
      <c r="C949" s="121"/>
      <c r="D949" s="116" t="s">
        <v>724</v>
      </c>
      <c r="E949" s="142"/>
      <c r="F949" s="41">
        <v>48</v>
      </c>
      <c r="G949" s="42">
        <f>+'Front Sheet'!$F$7</f>
        <v>0</v>
      </c>
      <c r="H949" s="43">
        <f>+F949-(F949*G949)</f>
        <v>48</v>
      </c>
      <c r="I949" s="43">
        <f>+F949*E949</f>
        <v>0</v>
      </c>
      <c r="J949" s="44">
        <f>+E949*H949</f>
        <v>0</v>
      </c>
      <c r="K949" s="101">
        <v>11.44</v>
      </c>
      <c r="L949" s="24">
        <f t="shared" si="87"/>
        <v>0</v>
      </c>
    </row>
    <row r="950" spans="1:12" ht="12.75">
      <c r="A950" s="91" t="s">
        <v>725</v>
      </c>
      <c r="B950" s="92" t="s">
        <v>726</v>
      </c>
      <c r="C950" s="121"/>
      <c r="D950" s="116" t="s">
        <v>727</v>
      </c>
      <c r="E950" s="142"/>
      <c r="F950" s="41">
        <v>50</v>
      </c>
      <c r="G950" s="42">
        <f>+'Front Sheet'!$F$7</f>
        <v>0</v>
      </c>
      <c r="H950" s="43">
        <f>+F950-(F950*G950)</f>
        <v>50</v>
      </c>
      <c r="I950" s="43">
        <f>+F950*E950</f>
        <v>0</v>
      </c>
      <c r="J950" s="44">
        <f>+E950*H950</f>
        <v>0</v>
      </c>
      <c r="K950" s="101">
        <v>13.35</v>
      </c>
      <c r="L950" s="24">
        <f t="shared" si="87"/>
        <v>0</v>
      </c>
    </row>
    <row r="951" spans="1:12" ht="12.75">
      <c r="A951" s="61"/>
      <c r="B951" s="305"/>
      <c r="C951" s="305"/>
      <c r="D951" s="225"/>
      <c r="E951" s="143"/>
      <c r="F951" s="144"/>
      <c r="G951" s="144"/>
      <c r="H951" s="32"/>
      <c r="I951" s="32"/>
      <c r="J951" s="33"/>
      <c r="L951" s="24">
        <f t="shared" si="87"/>
        <v>0</v>
      </c>
    </row>
    <row r="952" spans="1:12" ht="12.75">
      <c r="A952" s="61" t="s">
        <v>728</v>
      </c>
      <c r="B952" s="315" t="s">
        <v>729</v>
      </c>
      <c r="C952" s="318"/>
      <c r="D952" s="116" t="s">
        <v>730</v>
      </c>
      <c r="E952" s="142"/>
      <c r="F952" s="49">
        <v>6.4</v>
      </c>
      <c r="G952" s="42">
        <f>+'Front Sheet'!$F$7</f>
        <v>0</v>
      </c>
      <c r="H952" s="43">
        <f aca="true" t="shared" si="88" ref="H952:H957">+F952-(F952*G952)</f>
        <v>6.4</v>
      </c>
      <c r="I952" s="43">
        <f aca="true" t="shared" si="89" ref="I952:I957">+F952*E952</f>
        <v>0</v>
      </c>
      <c r="J952" s="44">
        <f aca="true" t="shared" si="90" ref="J952:J957">+E952*H952</f>
        <v>0</v>
      </c>
      <c r="K952" s="101">
        <v>0.43</v>
      </c>
      <c r="L952" s="24">
        <f t="shared" si="87"/>
        <v>0</v>
      </c>
    </row>
    <row r="953" spans="1:12" ht="12.75">
      <c r="A953" s="91" t="s">
        <v>731</v>
      </c>
      <c r="B953" s="315" t="s">
        <v>729</v>
      </c>
      <c r="C953" s="318"/>
      <c r="D953" s="116" t="s">
        <v>732</v>
      </c>
      <c r="E953" s="142"/>
      <c r="F953" s="41">
        <v>6.34</v>
      </c>
      <c r="G953" s="42">
        <f>+'Front Sheet'!$F$7</f>
        <v>0</v>
      </c>
      <c r="H953" s="43">
        <f t="shared" si="88"/>
        <v>6.34</v>
      </c>
      <c r="I953" s="43">
        <f t="shared" si="89"/>
        <v>0</v>
      </c>
      <c r="J953" s="44">
        <f t="shared" si="90"/>
        <v>0</v>
      </c>
      <c r="K953" s="101">
        <v>0.43</v>
      </c>
      <c r="L953" s="24">
        <f t="shared" si="87"/>
        <v>0</v>
      </c>
    </row>
    <row r="954" spans="1:12" ht="12.75">
      <c r="A954" s="91" t="s">
        <v>733</v>
      </c>
      <c r="B954" s="315" t="s">
        <v>729</v>
      </c>
      <c r="C954" s="318"/>
      <c r="D954" s="116" t="s">
        <v>734</v>
      </c>
      <c r="E954" s="142"/>
      <c r="F954" s="41">
        <v>8.32</v>
      </c>
      <c r="G954" s="42">
        <f>+'Front Sheet'!$F$7</f>
        <v>0</v>
      </c>
      <c r="H954" s="43">
        <f t="shared" si="88"/>
        <v>8.32</v>
      </c>
      <c r="I954" s="43">
        <f>+F954*E954</f>
        <v>0</v>
      </c>
      <c r="J954" s="44">
        <f>+E954*H954</f>
        <v>0</v>
      </c>
      <c r="K954" s="101">
        <v>0.52</v>
      </c>
      <c r="L954" s="24">
        <f>E954*K954</f>
        <v>0</v>
      </c>
    </row>
    <row r="955" spans="1:12" ht="12.75">
      <c r="A955" s="91" t="s">
        <v>735</v>
      </c>
      <c r="B955" s="315" t="s">
        <v>729</v>
      </c>
      <c r="C955" s="318"/>
      <c r="D955" s="116" t="s">
        <v>736</v>
      </c>
      <c r="E955" s="142"/>
      <c r="F955" s="41">
        <v>8.32</v>
      </c>
      <c r="G955" s="42">
        <f>+'Front Sheet'!$F$7</f>
        <v>0</v>
      </c>
      <c r="H955" s="43">
        <f t="shared" si="88"/>
        <v>8.32</v>
      </c>
      <c r="I955" s="43">
        <f t="shared" si="89"/>
        <v>0</v>
      </c>
      <c r="J955" s="44">
        <f t="shared" si="90"/>
        <v>0</v>
      </c>
      <c r="K955" s="101">
        <v>0.77</v>
      </c>
      <c r="L955" s="24">
        <f t="shared" si="87"/>
        <v>0</v>
      </c>
    </row>
    <row r="956" spans="1:12" ht="12.75">
      <c r="A956" s="91" t="s">
        <v>737</v>
      </c>
      <c r="B956" s="315" t="s">
        <v>729</v>
      </c>
      <c r="C956" s="318"/>
      <c r="D956" s="116" t="s">
        <v>738</v>
      </c>
      <c r="E956" s="142"/>
      <c r="F956" s="41">
        <v>9.68</v>
      </c>
      <c r="G956" s="42">
        <f>+'Front Sheet'!$F$7</f>
        <v>0</v>
      </c>
      <c r="H956" s="43">
        <f t="shared" si="88"/>
        <v>9.68</v>
      </c>
      <c r="I956" s="43">
        <f t="shared" si="89"/>
        <v>0</v>
      </c>
      <c r="J956" s="44">
        <f t="shared" si="90"/>
        <v>0</v>
      </c>
      <c r="K956" s="101">
        <v>0.77</v>
      </c>
      <c r="L956" s="24">
        <f t="shared" si="87"/>
        <v>0</v>
      </c>
    </row>
    <row r="957" spans="1:12" ht="12.75">
      <c r="A957" s="91" t="s">
        <v>739</v>
      </c>
      <c r="B957" s="315" t="s">
        <v>729</v>
      </c>
      <c r="C957" s="318"/>
      <c r="D957" s="116" t="s">
        <v>740</v>
      </c>
      <c r="E957" s="142"/>
      <c r="F957" s="41">
        <v>9.6</v>
      </c>
      <c r="G957" s="42">
        <f>+'Front Sheet'!$F$7</f>
        <v>0</v>
      </c>
      <c r="H957" s="43">
        <f t="shared" si="88"/>
        <v>9.6</v>
      </c>
      <c r="I957" s="43">
        <f t="shared" si="89"/>
        <v>0</v>
      </c>
      <c r="J957" s="44">
        <f t="shared" si="90"/>
        <v>0</v>
      </c>
      <c r="K957" s="115">
        <v>0.8</v>
      </c>
      <c r="L957" s="24">
        <f t="shared" si="87"/>
        <v>0</v>
      </c>
    </row>
    <row r="958" spans="1:12" ht="12.75">
      <c r="A958" s="61"/>
      <c r="B958" s="305"/>
      <c r="C958" s="305"/>
      <c r="D958" s="225"/>
      <c r="E958" s="143"/>
      <c r="F958" s="32"/>
      <c r="G958" s="32"/>
      <c r="H958" s="32"/>
      <c r="I958" s="32"/>
      <c r="J958" s="33"/>
      <c r="L958" s="24">
        <f t="shared" si="87"/>
        <v>0</v>
      </c>
    </row>
    <row r="959" spans="1:12" ht="12.75">
      <c r="A959" s="91" t="s">
        <v>741</v>
      </c>
      <c r="B959" s="92" t="s">
        <v>742</v>
      </c>
      <c r="C959" s="53"/>
      <c r="D959" s="116" t="s">
        <v>743</v>
      </c>
      <c r="E959" s="142"/>
      <c r="F959" s="56">
        <v>40</v>
      </c>
      <c r="G959" s="42">
        <f>+'Front Sheet'!$F$7</f>
        <v>0</v>
      </c>
      <c r="H959" s="43">
        <f>+F959-(F959*G959)</f>
        <v>40</v>
      </c>
      <c r="I959" s="43">
        <f>+F959*E959</f>
        <v>0</v>
      </c>
      <c r="J959" s="44">
        <f>+E959*H959</f>
        <v>0</v>
      </c>
      <c r="K959" s="115">
        <v>4</v>
      </c>
      <c r="L959" s="24">
        <f t="shared" si="87"/>
        <v>0</v>
      </c>
    </row>
    <row r="960" spans="1:12" ht="12.75">
      <c r="A960" s="91" t="s">
        <v>744</v>
      </c>
      <c r="B960" s="92" t="s">
        <v>742</v>
      </c>
      <c r="C960" s="53"/>
      <c r="D960" s="116" t="s">
        <v>745</v>
      </c>
      <c r="E960" s="142"/>
      <c r="F960" s="41">
        <v>54</v>
      </c>
      <c r="G960" s="42">
        <f>+'Front Sheet'!$F$7</f>
        <v>0</v>
      </c>
      <c r="H960" s="43">
        <f>+F960-(F960*G960)</f>
        <v>54</v>
      </c>
      <c r="I960" s="43">
        <f>+F960*E960</f>
        <v>0</v>
      </c>
      <c r="J960" s="44">
        <f>+E960*H960</f>
        <v>0</v>
      </c>
      <c r="K960" s="115">
        <v>5</v>
      </c>
      <c r="L960" s="24">
        <f t="shared" si="87"/>
        <v>0</v>
      </c>
    </row>
    <row r="961" spans="1:12" ht="12.75">
      <c r="A961" s="61"/>
      <c r="B961" s="305"/>
      <c r="C961" s="305"/>
      <c r="D961" s="225"/>
      <c r="E961" s="143"/>
      <c r="F961" s="49"/>
      <c r="G961" s="49"/>
      <c r="H961" s="32"/>
      <c r="I961" s="32"/>
      <c r="J961" s="33"/>
      <c r="L961" s="24">
        <f t="shared" si="87"/>
        <v>0</v>
      </c>
    </row>
    <row r="962" spans="1:12" ht="12.75">
      <c r="A962" s="91" t="s">
        <v>746</v>
      </c>
      <c r="B962" s="35" t="s">
        <v>747</v>
      </c>
      <c r="C962" s="231"/>
      <c r="D962" s="112" t="s">
        <v>748</v>
      </c>
      <c r="E962" s="142"/>
      <c r="F962" s="56">
        <v>41.24</v>
      </c>
      <c r="G962" s="42">
        <f>+'Front Sheet'!$F$7</f>
        <v>0</v>
      </c>
      <c r="H962" s="43">
        <f>+F962-(F962*G962)</f>
        <v>41.24</v>
      </c>
      <c r="I962" s="43">
        <f>+F962*E962</f>
        <v>0</v>
      </c>
      <c r="J962" s="44">
        <f>+E962*H962</f>
        <v>0</v>
      </c>
      <c r="K962" s="101">
        <v>0.01</v>
      </c>
      <c r="L962" s="24">
        <f t="shared" si="87"/>
        <v>0</v>
      </c>
    </row>
    <row r="963" spans="1:12" ht="12.75">
      <c r="A963" s="61"/>
      <c r="B963" s="305"/>
      <c r="C963" s="305"/>
      <c r="D963" s="225"/>
      <c r="E963" s="225"/>
      <c r="F963" s="32"/>
      <c r="G963" s="32"/>
      <c r="H963" s="32"/>
      <c r="I963" s="32"/>
      <c r="J963" s="33"/>
      <c r="L963" s="24">
        <f t="shared" si="87"/>
        <v>0</v>
      </c>
    </row>
    <row r="964" spans="1:12" ht="12.75">
      <c r="A964" s="201" t="s">
        <v>749</v>
      </c>
      <c r="B964" s="210"/>
      <c r="C964" s="210"/>
      <c r="D964" s="210"/>
      <c r="E964" s="211"/>
      <c r="F964" s="210"/>
      <c r="G964" s="210"/>
      <c r="H964" s="210"/>
      <c r="I964" s="210"/>
      <c r="J964" s="212"/>
      <c r="L964" s="24">
        <f t="shared" si="87"/>
        <v>0</v>
      </c>
    </row>
    <row r="965" spans="1:12" ht="12.75">
      <c r="A965" s="61"/>
      <c r="B965" s="305"/>
      <c r="C965" s="305"/>
      <c r="D965" s="225"/>
      <c r="E965" s="225"/>
      <c r="F965" s="225"/>
      <c r="G965" s="225"/>
      <c r="H965" s="225"/>
      <c r="I965" s="225"/>
      <c r="J965" s="130"/>
      <c r="L965" s="24">
        <f t="shared" si="87"/>
        <v>0</v>
      </c>
    </row>
    <row r="966" spans="1:12" ht="12.75">
      <c r="A966" s="91" t="s">
        <v>750</v>
      </c>
      <c r="B966" s="92" t="s">
        <v>751</v>
      </c>
      <c r="C966" s="93"/>
      <c r="D966" s="236" t="s">
        <v>752</v>
      </c>
      <c r="E966" s="94"/>
      <c r="F966" s="41">
        <v>487.14</v>
      </c>
      <c r="G966" s="42">
        <f>+'Front Sheet'!$F$7</f>
        <v>0</v>
      </c>
      <c r="H966" s="43">
        <f>+F966-(F966*G966)</f>
        <v>487.14</v>
      </c>
      <c r="I966" s="43">
        <f>+F966*E966</f>
        <v>0</v>
      </c>
      <c r="J966" s="44">
        <f>+E966*H966</f>
        <v>0</v>
      </c>
      <c r="K966" s="115">
        <v>36</v>
      </c>
      <c r="L966" s="24">
        <f t="shared" si="87"/>
        <v>0</v>
      </c>
    </row>
    <row r="967" spans="1:12" ht="12.75">
      <c r="A967" s="91" t="s">
        <v>753</v>
      </c>
      <c r="B967" s="92" t="s">
        <v>751</v>
      </c>
      <c r="C967" s="93"/>
      <c r="D967" s="236" t="s">
        <v>754</v>
      </c>
      <c r="E967" s="94"/>
      <c r="F967" s="41">
        <v>523.5</v>
      </c>
      <c r="G967" s="42">
        <f>+'Front Sheet'!$F$7</f>
        <v>0</v>
      </c>
      <c r="H967" s="43">
        <f>+F967-(F967*G967)</f>
        <v>523.5</v>
      </c>
      <c r="I967" s="43">
        <f>+F967*E967</f>
        <v>0</v>
      </c>
      <c r="J967" s="44">
        <f>+E967*H967</f>
        <v>0</v>
      </c>
      <c r="K967" s="115">
        <v>30</v>
      </c>
      <c r="L967" s="24">
        <f t="shared" si="87"/>
        <v>0</v>
      </c>
    </row>
    <row r="968" spans="1:12" ht="12.75">
      <c r="A968" s="91" t="s">
        <v>755</v>
      </c>
      <c r="B968" s="92" t="s">
        <v>751</v>
      </c>
      <c r="C968" s="93"/>
      <c r="D968" s="236" t="s">
        <v>756</v>
      </c>
      <c r="E968" s="94"/>
      <c r="F968" s="41">
        <v>545.3</v>
      </c>
      <c r="G968" s="42">
        <f>+'Front Sheet'!$F$7</f>
        <v>0</v>
      </c>
      <c r="H968" s="43">
        <f>+F968-(F968*G968)</f>
        <v>545.3</v>
      </c>
      <c r="I968" s="43">
        <f>+F968*E968</f>
        <v>0</v>
      </c>
      <c r="J968" s="44">
        <f>+E968*H968</f>
        <v>0</v>
      </c>
      <c r="K968" s="115">
        <v>40</v>
      </c>
      <c r="L968" s="24">
        <f t="shared" si="87"/>
        <v>0</v>
      </c>
    </row>
    <row r="969" spans="1:12" ht="12.75">
      <c r="A969" s="91" t="s">
        <v>757</v>
      </c>
      <c r="B969" s="92" t="s">
        <v>751</v>
      </c>
      <c r="C969" s="93"/>
      <c r="D969" s="236" t="s">
        <v>758</v>
      </c>
      <c r="E969" s="94"/>
      <c r="F969" s="41">
        <v>588.4</v>
      </c>
      <c r="G969" s="42">
        <f>+'Front Sheet'!$F$7</f>
        <v>0</v>
      </c>
      <c r="H969" s="43">
        <f>+F969-(F969*G969)</f>
        <v>588.4</v>
      </c>
      <c r="I969" s="43">
        <f>+F969*E969</f>
        <v>0</v>
      </c>
      <c r="J969" s="44">
        <f>+E969*H969</f>
        <v>0</v>
      </c>
      <c r="K969" s="115">
        <v>34</v>
      </c>
      <c r="L969" s="24">
        <f t="shared" si="87"/>
        <v>0</v>
      </c>
    </row>
    <row r="970" spans="1:12" ht="12.75">
      <c r="A970" s="47"/>
      <c r="B970" s="305"/>
      <c r="C970" s="305"/>
      <c r="D970" s="48"/>
      <c r="E970" s="145"/>
      <c r="F970" s="146"/>
      <c r="G970" s="146"/>
      <c r="H970" s="32"/>
      <c r="I970" s="119"/>
      <c r="J970" s="147"/>
      <c r="L970" s="24">
        <f t="shared" si="87"/>
        <v>0</v>
      </c>
    </row>
    <row r="971" spans="1:12" ht="12.75">
      <c r="A971" s="205" t="s">
        <v>759</v>
      </c>
      <c r="B971" s="206"/>
      <c r="C971" s="206"/>
      <c r="D971" s="206"/>
      <c r="E971" s="207"/>
      <c r="F971" s="202"/>
      <c r="G971" s="202"/>
      <c r="H971" s="202"/>
      <c r="I971" s="202"/>
      <c r="J971" s="209"/>
      <c r="L971" s="24">
        <f t="shared" si="87"/>
        <v>0</v>
      </c>
    </row>
    <row r="972" spans="1:12" ht="12.75">
      <c r="A972" s="47"/>
      <c r="B972" s="305"/>
      <c r="C972" s="305"/>
      <c r="D972" s="48"/>
      <c r="E972" s="145"/>
      <c r="F972" s="48"/>
      <c r="G972" s="48"/>
      <c r="H972" s="32"/>
      <c r="I972" s="119"/>
      <c r="J972" s="147"/>
      <c r="L972" s="24">
        <f t="shared" si="87"/>
        <v>0</v>
      </c>
    </row>
    <row r="973" spans="1:12" ht="12.75">
      <c r="A973" s="91" t="s">
        <v>760</v>
      </c>
      <c r="B973" s="92" t="s">
        <v>761</v>
      </c>
      <c r="C973" s="92"/>
      <c r="D973" s="92" t="s">
        <v>762</v>
      </c>
      <c r="E973" s="40"/>
      <c r="F973" s="41">
        <v>15.64</v>
      </c>
      <c r="G973" s="42">
        <f>+'Front Sheet'!$F$7</f>
        <v>0</v>
      </c>
      <c r="H973" s="43">
        <f>+F973-(F973*G973)</f>
        <v>15.64</v>
      </c>
      <c r="I973" s="43">
        <f>+F973*E973</f>
        <v>0</v>
      </c>
      <c r="J973" s="44">
        <f>+E973*H973</f>
        <v>0</v>
      </c>
      <c r="K973" s="101">
        <v>1.14</v>
      </c>
      <c r="L973" s="24">
        <f t="shared" si="87"/>
        <v>0</v>
      </c>
    </row>
    <row r="974" spans="1:12" ht="12.75">
      <c r="A974" s="91" t="s">
        <v>763</v>
      </c>
      <c r="B974" s="92" t="s">
        <v>764</v>
      </c>
      <c r="C974" s="92"/>
      <c r="D974" s="92" t="s">
        <v>765</v>
      </c>
      <c r="E974" s="40"/>
      <c r="F974" s="41">
        <v>17.3</v>
      </c>
      <c r="G974" s="42">
        <f>+'Front Sheet'!$F$7</f>
        <v>0</v>
      </c>
      <c r="H974" s="43">
        <f>+F974-(F974*G974)</f>
        <v>17.3</v>
      </c>
      <c r="I974" s="43">
        <f>+F974*E974</f>
        <v>0</v>
      </c>
      <c r="J974" s="44">
        <f>+E974*H974</f>
        <v>0</v>
      </c>
      <c r="K974" s="101">
        <v>1.26</v>
      </c>
      <c r="L974" s="24">
        <f t="shared" si="87"/>
        <v>0</v>
      </c>
    </row>
    <row r="975" spans="1:12" ht="12.75">
      <c r="A975" s="91" t="s">
        <v>766</v>
      </c>
      <c r="B975" s="92" t="s">
        <v>764</v>
      </c>
      <c r="C975" s="92"/>
      <c r="D975" s="92" t="s">
        <v>767</v>
      </c>
      <c r="E975" s="40"/>
      <c r="F975" s="41">
        <v>18.83</v>
      </c>
      <c r="G975" s="42">
        <f>+'Front Sheet'!$F$7</f>
        <v>0</v>
      </c>
      <c r="H975" s="43">
        <f>+F975-(F975*G975)</f>
        <v>18.83</v>
      </c>
      <c r="I975" s="43">
        <f>+F975*E975</f>
        <v>0</v>
      </c>
      <c r="J975" s="44">
        <f>+E975*H975</f>
        <v>0</v>
      </c>
      <c r="K975" s="115">
        <v>1.4</v>
      </c>
      <c r="L975" s="24">
        <f t="shared" si="87"/>
        <v>0</v>
      </c>
    </row>
    <row r="976" spans="1:12" ht="12.75">
      <c r="A976" s="91" t="s">
        <v>768</v>
      </c>
      <c r="B976" s="92" t="s">
        <v>764</v>
      </c>
      <c r="C976" s="92"/>
      <c r="D976" s="92" t="s">
        <v>769</v>
      </c>
      <c r="E976" s="40"/>
      <c r="F976" s="41">
        <v>20.38</v>
      </c>
      <c r="G976" s="42">
        <f>+'Front Sheet'!$F$7</f>
        <v>0</v>
      </c>
      <c r="H976" s="43">
        <f>+F976-(F976*G976)</f>
        <v>20.38</v>
      </c>
      <c r="I976" s="43">
        <f>+F976*E976</f>
        <v>0</v>
      </c>
      <c r="J976" s="44">
        <f>+E976*H976</f>
        <v>0</v>
      </c>
      <c r="K976" s="101">
        <v>1.55</v>
      </c>
      <c r="L976" s="24">
        <f t="shared" si="87"/>
        <v>0</v>
      </c>
    </row>
    <row r="977" spans="1:12" ht="12.75">
      <c r="A977" s="47"/>
      <c r="B977" s="305"/>
      <c r="C977" s="305"/>
      <c r="D977" s="48"/>
      <c r="E977" s="145"/>
      <c r="F977" s="146"/>
      <c r="G977" s="146"/>
      <c r="H977" s="32"/>
      <c r="I977" s="119"/>
      <c r="J977" s="147"/>
      <c r="L977" s="24">
        <f t="shared" si="87"/>
        <v>0</v>
      </c>
    </row>
    <row r="978" spans="1:12" ht="12.75">
      <c r="A978" s="91" t="s">
        <v>770</v>
      </c>
      <c r="B978" s="92" t="s">
        <v>764</v>
      </c>
      <c r="C978" s="92"/>
      <c r="D978" s="92" t="s">
        <v>221</v>
      </c>
      <c r="E978" s="40"/>
      <c r="F978" s="41">
        <v>21.98</v>
      </c>
      <c r="G978" s="42">
        <f>+'Front Sheet'!$F$7</f>
        <v>0</v>
      </c>
      <c r="H978" s="43">
        <f>+F978-(F978*G978)</f>
        <v>21.98</v>
      </c>
      <c r="I978" s="43">
        <f>+F978*E978</f>
        <v>0</v>
      </c>
      <c r="J978" s="44">
        <f>+E978*H978</f>
        <v>0</v>
      </c>
      <c r="K978" s="101">
        <v>1.75</v>
      </c>
      <c r="L978" s="24">
        <f t="shared" si="87"/>
        <v>0</v>
      </c>
    </row>
    <row r="979" spans="1:12" ht="12.75">
      <c r="A979" s="91" t="s">
        <v>771</v>
      </c>
      <c r="B979" s="92" t="s">
        <v>764</v>
      </c>
      <c r="C979" s="92"/>
      <c r="D979" s="92" t="s">
        <v>222</v>
      </c>
      <c r="E979" s="40"/>
      <c r="F979" s="41">
        <v>24.3</v>
      </c>
      <c r="G979" s="42">
        <f>+'Front Sheet'!$F$7</f>
        <v>0</v>
      </c>
      <c r="H979" s="43">
        <f>+F979-(F979*G979)</f>
        <v>24.3</v>
      </c>
      <c r="I979" s="43">
        <f>+F979*E979</f>
        <v>0</v>
      </c>
      <c r="J979" s="44">
        <f>+E979*H979</f>
        <v>0</v>
      </c>
      <c r="K979" s="101">
        <v>1.95</v>
      </c>
      <c r="L979" s="24">
        <f t="shared" si="87"/>
        <v>0</v>
      </c>
    </row>
    <row r="980" spans="1:12" ht="12.75">
      <c r="A980" s="91" t="s">
        <v>772</v>
      </c>
      <c r="B980" s="92" t="s">
        <v>764</v>
      </c>
      <c r="C980" s="92"/>
      <c r="D980" s="92" t="s">
        <v>393</v>
      </c>
      <c r="E980" s="40"/>
      <c r="F980" s="41">
        <v>26.7</v>
      </c>
      <c r="G980" s="42">
        <f>+'Front Sheet'!$F$7</f>
        <v>0</v>
      </c>
      <c r="H980" s="43">
        <f>+F980-(F980*G980)</f>
        <v>26.7</v>
      </c>
      <c r="I980" s="43">
        <f>+F980*E980</f>
        <v>0</v>
      </c>
      <c r="J980" s="44">
        <f>+E980*H980</f>
        <v>0</v>
      </c>
      <c r="K980" s="101">
        <v>2.17</v>
      </c>
      <c r="L980" s="24">
        <f t="shared" si="87"/>
        <v>0</v>
      </c>
    </row>
    <row r="981" spans="1:12" ht="12.75">
      <c r="A981" s="91" t="s">
        <v>773</v>
      </c>
      <c r="B981" s="92" t="s">
        <v>764</v>
      </c>
      <c r="C981" s="92"/>
      <c r="D981" s="92" t="s">
        <v>774</v>
      </c>
      <c r="E981" s="40"/>
      <c r="F981" s="41">
        <v>28.94</v>
      </c>
      <c r="G981" s="42">
        <f>+'Front Sheet'!$F$7</f>
        <v>0</v>
      </c>
      <c r="H981" s="43">
        <f>+F981-(F981*G981)</f>
        <v>28.94</v>
      </c>
      <c r="I981" s="43">
        <f>+F981*E981</f>
        <v>0</v>
      </c>
      <c r="J981" s="44">
        <f>+E981*H981</f>
        <v>0</v>
      </c>
      <c r="K981" s="115">
        <v>2.4</v>
      </c>
      <c r="L981" s="24">
        <f t="shared" si="87"/>
        <v>0</v>
      </c>
    </row>
    <row r="982" spans="1:12" ht="12.75">
      <c r="A982" s="47"/>
      <c r="B982" s="305"/>
      <c r="C982" s="305"/>
      <c r="D982" s="48"/>
      <c r="E982" s="145"/>
      <c r="F982" s="146"/>
      <c r="G982" s="146"/>
      <c r="H982" s="32"/>
      <c r="I982" s="119"/>
      <c r="J982" s="147"/>
      <c r="L982" s="24">
        <f t="shared" si="87"/>
        <v>0</v>
      </c>
    </row>
    <row r="983" spans="1:12" ht="12.75">
      <c r="A983" s="91" t="s">
        <v>775</v>
      </c>
      <c r="B983" s="92" t="s">
        <v>761</v>
      </c>
      <c r="C983" s="92"/>
      <c r="D983" s="92" t="s">
        <v>776</v>
      </c>
      <c r="E983" s="40"/>
      <c r="F983" s="41">
        <v>25.52</v>
      </c>
      <c r="G983" s="42">
        <f>+'Front Sheet'!$F$7</f>
        <v>0</v>
      </c>
      <c r="H983" s="43">
        <f>+F983-(F983*G983)</f>
        <v>25.52</v>
      </c>
      <c r="I983" s="43">
        <f>+F983*E983</f>
        <v>0</v>
      </c>
      <c r="J983" s="44">
        <f>+E983*H983</f>
        <v>0</v>
      </c>
      <c r="K983" s="115">
        <v>2.1</v>
      </c>
      <c r="L983" s="24">
        <f t="shared" si="87"/>
        <v>0</v>
      </c>
    </row>
    <row r="984" spans="1:12" ht="12.75">
      <c r="A984" s="91" t="s">
        <v>777</v>
      </c>
      <c r="B984" s="92" t="s">
        <v>764</v>
      </c>
      <c r="C984" s="92"/>
      <c r="D984" s="92" t="s">
        <v>778</v>
      </c>
      <c r="E984" s="40"/>
      <c r="F984" s="41">
        <v>28.24</v>
      </c>
      <c r="G984" s="42">
        <f>+'Front Sheet'!$F$7</f>
        <v>0</v>
      </c>
      <c r="H984" s="43">
        <f>+F984-(F984*G984)</f>
        <v>28.24</v>
      </c>
      <c r="I984" s="43">
        <f>+F984*E984</f>
        <v>0</v>
      </c>
      <c r="J984" s="44">
        <f>+E984*H984</f>
        <v>0</v>
      </c>
      <c r="K984" s="101">
        <v>2.34</v>
      </c>
      <c r="L984" s="24">
        <f t="shared" si="87"/>
        <v>0</v>
      </c>
    </row>
    <row r="985" spans="1:12" ht="12.75">
      <c r="A985" s="91" t="s">
        <v>779</v>
      </c>
      <c r="B985" s="92" t="s">
        <v>764</v>
      </c>
      <c r="C985" s="92"/>
      <c r="D985" s="92" t="s">
        <v>780</v>
      </c>
      <c r="E985" s="40"/>
      <c r="F985" s="41">
        <v>31.2</v>
      </c>
      <c r="G985" s="42">
        <f>+'Front Sheet'!$F$7</f>
        <v>0</v>
      </c>
      <c r="H985" s="43">
        <f>+F985-(F985*G985)</f>
        <v>31.2</v>
      </c>
      <c r="I985" s="43">
        <f>+F985*E985</f>
        <v>0</v>
      </c>
      <c r="J985" s="44">
        <f>+E985*H985</f>
        <v>0</v>
      </c>
      <c r="K985" s="101">
        <v>2.61</v>
      </c>
      <c r="L985" s="24">
        <f t="shared" si="87"/>
        <v>0</v>
      </c>
    </row>
    <row r="986" spans="1:12" ht="12.75">
      <c r="A986" s="91" t="s">
        <v>781</v>
      </c>
      <c r="B986" s="92" t="s">
        <v>764</v>
      </c>
      <c r="C986" s="92"/>
      <c r="D986" s="92" t="s">
        <v>782</v>
      </c>
      <c r="E986" s="40"/>
      <c r="F986" s="41">
        <v>33.96</v>
      </c>
      <c r="G986" s="42">
        <f>+'Front Sheet'!$F$7</f>
        <v>0</v>
      </c>
      <c r="H986" s="43">
        <f>+F986-(F986*G986)</f>
        <v>33.96</v>
      </c>
      <c r="I986" s="43">
        <f>+F986*E986</f>
        <v>0</v>
      </c>
      <c r="J986" s="44">
        <f>+E986*H986</f>
        <v>0</v>
      </c>
      <c r="K986" s="101">
        <v>2.88</v>
      </c>
      <c r="L986" s="24">
        <f t="shared" si="87"/>
        <v>0</v>
      </c>
    </row>
    <row r="987" spans="1:12" ht="12.75">
      <c r="A987" s="75"/>
      <c r="B987" s="319"/>
      <c r="C987" s="319"/>
      <c r="D987" s="76"/>
      <c r="E987" s="148"/>
      <c r="F987" s="149"/>
      <c r="G987" s="149"/>
      <c r="H987" s="73"/>
      <c r="I987" s="137"/>
      <c r="J987" s="138"/>
      <c r="L987" s="24">
        <f t="shared" si="87"/>
        <v>0</v>
      </c>
    </row>
    <row r="988" spans="1:12" ht="12.75">
      <c r="A988" s="91" t="s">
        <v>783</v>
      </c>
      <c r="B988" s="92" t="s">
        <v>764</v>
      </c>
      <c r="C988" s="92"/>
      <c r="D988" s="92" t="s">
        <v>229</v>
      </c>
      <c r="E988" s="40"/>
      <c r="F988" s="41">
        <v>26.36</v>
      </c>
      <c r="G988" s="42">
        <f>+'Front Sheet'!$F$7</f>
        <v>0</v>
      </c>
      <c r="H988" s="43">
        <f>+F988-(F988*G988)</f>
        <v>26.36</v>
      </c>
      <c r="I988" s="43">
        <f>+F988*E988</f>
        <v>0</v>
      </c>
      <c r="J988" s="44">
        <f>+E988*H988</f>
        <v>0</v>
      </c>
      <c r="K988" s="101">
        <v>2.16</v>
      </c>
      <c r="L988" s="24">
        <f t="shared" si="87"/>
        <v>0</v>
      </c>
    </row>
    <row r="989" spans="1:12" ht="12.75">
      <c r="A989" s="91" t="s">
        <v>784</v>
      </c>
      <c r="B989" s="92" t="s">
        <v>764</v>
      </c>
      <c r="C989" s="92"/>
      <c r="D989" s="92" t="s">
        <v>230</v>
      </c>
      <c r="E989" s="40"/>
      <c r="F989" s="41">
        <v>29.24</v>
      </c>
      <c r="G989" s="42">
        <f>+'Front Sheet'!$F$7</f>
        <v>0</v>
      </c>
      <c r="H989" s="43">
        <f>+F989-(F989*G989)</f>
        <v>29.24</v>
      </c>
      <c r="I989" s="43">
        <f>+F989*E989</f>
        <v>0</v>
      </c>
      <c r="J989" s="44">
        <f>+E989*H989</f>
        <v>0</v>
      </c>
      <c r="K989" s="101">
        <v>2.44</v>
      </c>
      <c r="L989" s="24">
        <f t="shared" si="87"/>
        <v>0</v>
      </c>
    </row>
    <row r="990" spans="1:12" ht="12.75">
      <c r="A990" s="91" t="s">
        <v>785</v>
      </c>
      <c r="B990" s="92" t="s">
        <v>764</v>
      </c>
      <c r="C990" s="92"/>
      <c r="D990" s="92" t="s">
        <v>394</v>
      </c>
      <c r="E990" s="40"/>
      <c r="F990" s="41">
        <v>32.14</v>
      </c>
      <c r="G990" s="42">
        <f>+'Front Sheet'!$F$7</f>
        <v>0</v>
      </c>
      <c r="H990" s="43">
        <f>+F990-(F990*G990)</f>
        <v>32.14</v>
      </c>
      <c r="I990" s="43">
        <f>+F990*E990</f>
        <v>0</v>
      </c>
      <c r="J990" s="44">
        <f>+E990*H990</f>
        <v>0</v>
      </c>
      <c r="K990" s="101">
        <v>2.72</v>
      </c>
      <c r="L990" s="24">
        <f t="shared" si="87"/>
        <v>0</v>
      </c>
    </row>
    <row r="991" spans="1:12" ht="12.75">
      <c r="A991" s="91" t="s">
        <v>786</v>
      </c>
      <c r="B991" s="92" t="s">
        <v>764</v>
      </c>
      <c r="C991" s="92"/>
      <c r="D991" s="92" t="s">
        <v>787</v>
      </c>
      <c r="E991" s="40"/>
      <c r="F991" s="41">
        <v>35.1</v>
      </c>
      <c r="G991" s="42">
        <f>+'Front Sheet'!$F$7</f>
        <v>0</v>
      </c>
      <c r="H991" s="43">
        <f>+F991-(F991*G991)</f>
        <v>35.1</v>
      </c>
      <c r="I991" s="43">
        <f>+F991*E991</f>
        <v>0</v>
      </c>
      <c r="J991" s="44">
        <f>+E991*H991</f>
        <v>0</v>
      </c>
      <c r="K991" s="115">
        <v>3</v>
      </c>
      <c r="L991" s="24">
        <f t="shared" si="87"/>
        <v>0</v>
      </c>
    </row>
    <row r="992" spans="1:12" ht="12.75">
      <c r="A992" s="47"/>
      <c r="B992" s="305"/>
      <c r="C992" s="305"/>
      <c r="D992" s="48"/>
      <c r="E992" s="145"/>
      <c r="F992" s="48"/>
      <c r="G992" s="48"/>
      <c r="H992" s="32"/>
      <c r="I992" s="119"/>
      <c r="J992" s="147"/>
      <c r="L992" s="24">
        <f t="shared" si="87"/>
        <v>0</v>
      </c>
    </row>
    <row r="993" spans="1:12" ht="12.75">
      <c r="A993" s="91" t="s">
        <v>788</v>
      </c>
      <c r="B993" s="315" t="s">
        <v>789</v>
      </c>
      <c r="C993" s="316"/>
      <c r="D993" s="92" t="s">
        <v>790</v>
      </c>
      <c r="E993" s="40"/>
      <c r="F993" s="41">
        <v>20.26</v>
      </c>
      <c r="G993" s="42">
        <f>+'Front Sheet'!$F$7</f>
        <v>0</v>
      </c>
      <c r="H993" s="43">
        <f>+F993-(F993*G993)</f>
        <v>20.26</v>
      </c>
      <c r="I993" s="43">
        <f>+F993*E993</f>
        <v>0</v>
      </c>
      <c r="J993" s="44">
        <f>+E993*H993</f>
        <v>0</v>
      </c>
      <c r="K993" s="101">
        <v>1.97</v>
      </c>
      <c r="L993" s="24">
        <f t="shared" si="87"/>
        <v>0</v>
      </c>
    </row>
    <row r="994" spans="1:12" ht="12.75">
      <c r="A994" s="91" t="s">
        <v>791</v>
      </c>
      <c r="B994" s="315" t="s">
        <v>789</v>
      </c>
      <c r="C994" s="316"/>
      <c r="D994" s="92" t="s">
        <v>792</v>
      </c>
      <c r="E994" s="40"/>
      <c r="F994" s="41">
        <v>30.06</v>
      </c>
      <c r="G994" s="42">
        <f>+'Front Sheet'!$F$7</f>
        <v>0</v>
      </c>
      <c r="H994" s="43">
        <f>+F994-(F994*G994)</f>
        <v>30.06</v>
      </c>
      <c r="I994" s="43">
        <f>+F994*E994</f>
        <v>0</v>
      </c>
      <c r="J994" s="44">
        <f>+E994*H994</f>
        <v>0</v>
      </c>
      <c r="K994" s="101">
        <v>2.15</v>
      </c>
      <c r="L994" s="24">
        <f>E994*K994</f>
        <v>0</v>
      </c>
    </row>
    <row r="995" spans="1:12" ht="12.75">
      <c r="A995" s="91" t="s">
        <v>793</v>
      </c>
      <c r="B995" s="315" t="s">
        <v>789</v>
      </c>
      <c r="C995" s="316"/>
      <c r="D995" s="92" t="s">
        <v>794</v>
      </c>
      <c r="E995" s="40"/>
      <c r="F995" s="41">
        <v>30.1</v>
      </c>
      <c r="G995" s="42">
        <f>+'Front Sheet'!$F$7</f>
        <v>0</v>
      </c>
      <c r="H995" s="43">
        <f>+F995-(F995*G995)</f>
        <v>30.1</v>
      </c>
      <c r="I995" s="43">
        <f>+F995*E995</f>
        <v>0</v>
      </c>
      <c r="J995" s="44">
        <f>+E995*H995</f>
        <v>0</v>
      </c>
      <c r="K995" s="101">
        <v>2.26</v>
      </c>
      <c r="L995" s="24">
        <f t="shared" si="87"/>
        <v>0</v>
      </c>
    </row>
    <row r="996" spans="1:12" ht="12.75">
      <c r="A996" s="91" t="s">
        <v>795</v>
      </c>
      <c r="B996" s="315" t="s">
        <v>789</v>
      </c>
      <c r="C996" s="316"/>
      <c r="D996" s="92" t="s">
        <v>796</v>
      </c>
      <c r="E996" s="40"/>
      <c r="F996" s="41">
        <v>36.42</v>
      </c>
      <c r="G996" s="42">
        <f>+'Front Sheet'!$F$7</f>
        <v>0</v>
      </c>
      <c r="H996" s="43">
        <f>+F996-(F996*G996)</f>
        <v>36.42</v>
      </c>
      <c r="I996" s="43">
        <f>+F996*E996</f>
        <v>0</v>
      </c>
      <c r="J996" s="44">
        <f>+E996*H996</f>
        <v>0</v>
      </c>
      <c r="K996" s="101">
        <v>2.81</v>
      </c>
      <c r="L996" s="24">
        <f t="shared" si="87"/>
        <v>0</v>
      </c>
    </row>
    <row r="997" spans="1:12" ht="12.75">
      <c r="A997" s="91" t="s">
        <v>797</v>
      </c>
      <c r="B997" s="315" t="s">
        <v>789</v>
      </c>
      <c r="C997" s="316"/>
      <c r="D997" s="92" t="s">
        <v>798</v>
      </c>
      <c r="E997" s="40"/>
      <c r="F997" s="41">
        <v>35.5</v>
      </c>
      <c r="G997" s="42">
        <f>+'Front Sheet'!$F$7</f>
        <v>0</v>
      </c>
      <c r="H997" s="43">
        <f>+F997-(F997*G997)</f>
        <v>35.5</v>
      </c>
      <c r="I997" s="43">
        <f>+F997*E997</f>
        <v>0</v>
      </c>
      <c r="J997" s="44">
        <f>+E997*H997</f>
        <v>0</v>
      </c>
      <c r="K997" s="101">
        <v>2.81</v>
      </c>
      <c r="L997" s="24">
        <f t="shared" si="87"/>
        <v>0</v>
      </c>
    </row>
    <row r="998" spans="1:12" ht="12.75">
      <c r="A998" s="47"/>
      <c r="B998" s="305"/>
      <c r="C998" s="305"/>
      <c r="D998" s="48"/>
      <c r="E998" s="145"/>
      <c r="F998" s="146"/>
      <c r="G998" s="146"/>
      <c r="H998" s="32"/>
      <c r="I998" s="119"/>
      <c r="J998" s="147"/>
      <c r="L998" s="24">
        <f t="shared" si="87"/>
        <v>0</v>
      </c>
    </row>
    <row r="999" spans="1:12" ht="12.75">
      <c r="A999" s="91" t="s">
        <v>799</v>
      </c>
      <c r="B999" s="92" t="s">
        <v>800</v>
      </c>
      <c r="C999" s="92"/>
      <c r="D999" s="92" t="s">
        <v>180</v>
      </c>
      <c r="E999" s="40"/>
      <c r="F999" s="41">
        <v>17.32</v>
      </c>
      <c r="G999" s="42">
        <f>+'Front Sheet'!$F$7</f>
        <v>0</v>
      </c>
      <c r="H999" s="43">
        <f>+F999-(F999*G999)</f>
        <v>17.32</v>
      </c>
      <c r="I999" s="43">
        <f>+F999*E999</f>
        <v>0</v>
      </c>
      <c r="J999" s="44">
        <f>+E999*H999</f>
        <v>0</v>
      </c>
      <c r="K999" s="115">
        <v>1.2</v>
      </c>
      <c r="L999" s="24">
        <f t="shared" si="87"/>
        <v>0</v>
      </c>
    </row>
    <row r="1000" spans="1:12" ht="12.75">
      <c r="A1000" s="91" t="s">
        <v>801</v>
      </c>
      <c r="B1000" s="92" t="s">
        <v>800</v>
      </c>
      <c r="C1000" s="92"/>
      <c r="D1000" s="92" t="s">
        <v>64</v>
      </c>
      <c r="E1000" s="40"/>
      <c r="F1000" s="41">
        <v>18.06</v>
      </c>
      <c r="G1000" s="42">
        <f>+'Front Sheet'!$F$7</f>
        <v>0</v>
      </c>
      <c r="H1000" s="43">
        <f>+F1000-(F1000*G1000)</f>
        <v>18.06</v>
      </c>
      <c r="I1000" s="43">
        <f>+F1000*E1000</f>
        <v>0</v>
      </c>
      <c r="J1000" s="44">
        <f>+E1000*H1000</f>
        <v>0</v>
      </c>
      <c r="K1000" s="115">
        <v>1.2</v>
      </c>
      <c r="L1000" s="24">
        <f t="shared" si="87"/>
        <v>0</v>
      </c>
    </row>
    <row r="1001" spans="1:12" ht="12.75">
      <c r="A1001" s="91" t="s">
        <v>802</v>
      </c>
      <c r="B1001" s="92" t="s">
        <v>800</v>
      </c>
      <c r="C1001" s="92"/>
      <c r="D1001" s="92" t="s">
        <v>803</v>
      </c>
      <c r="E1001" s="40"/>
      <c r="F1001" s="41">
        <v>22.82</v>
      </c>
      <c r="G1001" s="42">
        <f>+'Front Sheet'!$F$7</f>
        <v>0</v>
      </c>
      <c r="H1001" s="43">
        <f>+F1001-(F1001*G1001)</f>
        <v>22.82</v>
      </c>
      <c r="I1001" s="43">
        <f>+F1001*E1001</f>
        <v>0</v>
      </c>
      <c r="J1001" s="44">
        <f>+E1001*H1001</f>
        <v>0</v>
      </c>
      <c r="K1001" s="115">
        <v>1.2</v>
      </c>
      <c r="L1001" s="24">
        <f>E1001*K1001</f>
        <v>0</v>
      </c>
    </row>
    <row r="1002" spans="1:12" ht="12.75">
      <c r="A1002" s="91" t="s">
        <v>804</v>
      </c>
      <c r="B1002" s="92" t="s">
        <v>800</v>
      </c>
      <c r="C1002" s="92"/>
      <c r="D1002" s="92" t="s">
        <v>805</v>
      </c>
      <c r="E1002" s="40"/>
      <c r="F1002" s="41">
        <v>22.82</v>
      </c>
      <c r="G1002" s="42">
        <f>+'Front Sheet'!$F$7</f>
        <v>0</v>
      </c>
      <c r="H1002" s="43">
        <f>+F1002-(F1002*G1002)</f>
        <v>22.82</v>
      </c>
      <c r="I1002" s="43">
        <f>+F1002*E1002</f>
        <v>0</v>
      </c>
      <c r="J1002" s="44">
        <f>+E1002*H1002</f>
        <v>0</v>
      </c>
      <c r="K1002" s="115">
        <v>1.2</v>
      </c>
      <c r="L1002" s="24">
        <f t="shared" si="87"/>
        <v>0</v>
      </c>
    </row>
    <row r="1003" spans="1:12" ht="12.75">
      <c r="A1003" s="75"/>
      <c r="B1003" s="319"/>
      <c r="C1003" s="319"/>
      <c r="D1003" s="76"/>
      <c r="E1003" s="148"/>
      <c r="F1003" s="76"/>
      <c r="G1003" s="76"/>
      <c r="H1003" s="73"/>
      <c r="I1003" s="137"/>
      <c r="J1003" s="138"/>
      <c r="L1003" s="24">
        <f aca="true" t="shared" si="91" ref="L1003:L1066">E1003*K1003</f>
        <v>0</v>
      </c>
    </row>
    <row r="1004" spans="1:12" ht="12.75">
      <c r="A1004" s="91" t="s">
        <v>806</v>
      </c>
      <c r="B1004" s="92" t="s">
        <v>807</v>
      </c>
      <c r="C1004" s="92"/>
      <c r="D1004" s="92" t="s">
        <v>808</v>
      </c>
      <c r="E1004" s="40"/>
      <c r="F1004" s="41">
        <v>2.74</v>
      </c>
      <c r="G1004" s="42">
        <f>+'Front Sheet'!$F$7</f>
        <v>0</v>
      </c>
      <c r="H1004" s="43">
        <f>+F1004-(F1004*G1004)</f>
        <v>2.74</v>
      </c>
      <c r="I1004" s="43">
        <f>+F1004*E1004</f>
        <v>0</v>
      </c>
      <c r="J1004" s="44">
        <f>+E1004*H1004</f>
        <v>0</v>
      </c>
      <c r="K1004" s="101">
        <v>0.24</v>
      </c>
      <c r="L1004" s="24">
        <f t="shared" si="91"/>
        <v>0</v>
      </c>
    </row>
    <row r="1005" spans="1:12" ht="12.75">
      <c r="A1005" s="91" t="s">
        <v>809</v>
      </c>
      <c r="B1005" s="92" t="s">
        <v>810</v>
      </c>
      <c r="C1005" s="92"/>
      <c r="D1005" s="92" t="s">
        <v>811</v>
      </c>
      <c r="E1005" s="40"/>
      <c r="F1005" s="41">
        <v>1.06</v>
      </c>
      <c r="G1005" s="42">
        <f>+'Front Sheet'!$F$7</f>
        <v>0</v>
      </c>
      <c r="H1005" s="43">
        <f>+F1005-(F1005*G1005)</f>
        <v>1.06</v>
      </c>
      <c r="I1005" s="43">
        <f>+F1005*E1005</f>
        <v>0</v>
      </c>
      <c r="J1005" s="44">
        <f>+E1005*H1005</f>
        <v>0</v>
      </c>
      <c r="K1005" s="115">
        <v>0.1</v>
      </c>
      <c r="L1005" s="24">
        <f t="shared" si="91"/>
        <v>0</v>
      </c>
    </row>
    <row r="1006" spans="1:12" ht="12.75">
      <c r="A1006" s="91" t="s">
        <v>812</v>
      </c>
      <c r="B1006" s="92" t="s">
        <v>813</v>
      </c>
      <c r="C1006" s="92"/>
      <c r="D1006" s="92" t="s">
        <v>808</v>
      </c>
      <c r="E1006" s="40"/>
      <c r="F1006" s="41">
        <v>3.12</v>
      </c>
      <c r="G1006" s="42">
        <f>+'Front Sheet'!$F$7</f>
        <v>0</v>
      </c>
      <c r="H1006" s="43">
        <f>+F1006-(F1006*G1006)</f>
        <v>3.12</v>
      </c>
      <c r="I1006" s="43">
        <f>+F1006*E1006</f>
        <v>0</v>
      </c>
      <c r="J1006" s="44">
        <f>+E1006*H1006</f>
        <v>0</v>
      </c>
      <c r="K1006" s="101">
        <v>0.17</v>
      </c>
      <c r="L1006" s="24">
        <f t="shared" si="91"/>
        <v>0</v>
      </c>
    </row>
    <row r="1007" spans="1:12" ht="12.75">
      <c r="A1007" s="47"/>
      <c r="B1007" s="305"/>
      <c r="C1007" s="305"/>
      <c r="D1007" s="48"/>
      <c r="E1007" s="145"/>
      <c r="F1007" s="146"/>
      <c r="G1007" s="146"/>
      <c r="H1007" s="32"/>
      <c r="I1007" s="119"/>
      <c r="J1007" s="147"/>
      <c r="L1007" s="24">
        <f t="shared" si="91"/>
        <v>0</v>
      </c>
    </row>
    <row r="1008" spans="1:12" ht="12.75">
      <c r="A1008" s="91" t="s">
        <v>814</v>
      </c>
      <c r="B1008" s="92" t="s">
        <v>815</v>
      </c>
      <c r="C1008" s="92"/>
      <c r="D1008" s="92" t="s">
        <v>816</v>
      </c>
      <c r="E1008" s="40"/>
      <c r="F1008" s="41">
        <v>1.66</v>
      </c>
      <c r="G1008" s="42">
        <f>+'Front Sheet'!$F$7</f>
        <v>0</v>
      </c>
      <c r="H1008" s="43">
        <f>+F1008-(F1008*G1008)</f>
        <v>1.66</v>
      </c>
      <c r="I1008" s="43">
        <f>+F1008*E1008</f>
        <v>0</v>
      </c>
      <c r="J1008" s="44">
        <f>+E1008*H1008</f>
        <v>0</v>
      </c>
      <c r="K1008" s="115">
        <v>0.6</v>
      </c>
      <c r="L1008" s="24">
        <f t="shared" si="91"/>
        <v>0</v>
      </c>
    </row>
    <row r="1009" spans="1:12" ht="12.75">
      <c r="A1009" s="91" t="s">
        <v>817</v>
      </c>
      <c r="B1009" s="92" t="s">
        <v>815</v>
      </c>
      <c r="C1009" s="92"/>
      <c r="D1009" s="92" t="s">
        <v>337</v>
      </c>
      <c r="E1009" s="40"/>
      <c r="F1009" s="41">
        <v>1.8</v>
      </c>
      <c r="G1009" s="42">
        <f>+'Front Sheet'!$F$7</f>
        <v>0</v>
      </c>
      <c r="H1009" s="43">
        <f>+F1009-(F1009*G1009)</f>
        <v>1.8</v>
      </c>
      <c r="I1009" s="43">
        <f>+F1009*E1009</f>
        <v>0</v>
      </c>
      <c r="J1009" s="44">
        <f>+E1009*H1009</f>
        <v>0</v>
      </c>
      <c r="K1009" s="115">
        <v>0.7</v>
      </c>
      <c r="L1009" s="24">
        <f t="shared" si="91"/>
        <v>0</v>
      </c>
    </row>
    <row r="1010" spans="1:12" ht="12.75">
      <c r="A1010" s="91" t="s">
        <v>818</v>
      </c>
      <c r="B1010" s="92" t="s">
        <v>815</v>
      </c>
      <c r="C1010" s="92"/>
      <c r="D1010" s="92" t="s">
        <v>819</v>
      </c>
      <c r="E1010" s="40"/>
      <c r="F1010" s="41">
        <v>1.9</v>
      </c>
      <c r="G1010" s="42">
        <f>+'Front Sheet'!$F$7</f>
        <v>0</v>
      </c>
      <c r="H1010" s="43">
        <f>+F1010-(F1010*G1010)</f>
        <v>1.9</v>
      </c>
      <c r="I1010" s="43">
        <f>+F1010*E1010</f>
        <v>0</v>
      </c>
      <c r="J1010" s="44">
        <f>+E1010*H1010</f>
        <v>0</v>
      </c>
      <c r="K1010" s="115">
        <v>0.8</v>
      </c>
      <c r="L1010" s="24">
        <f t="shared" si="91"/>
        <v>0</v>
      </c>
    </row>
    <row r="1011" spans="1:12" ht="12.75">
      <c r="A1011" s="91" t="s">
        <v>820</v>
      </c>
      <c r="B1011" s="92" t="s">
        <v>815</v>
      </c>
      <c r="C1011" s="92"/>
      <c r="D1011" s="92" t="s">
        <v>821</v>
      </c>
      <c r="E1011" s="40"/>
      <c r="F1011" s="41">
        <v>2.04</v>
      </c>
      <c r="G1011" s="42">
        <f>+'Front Sheet'!$F$7</f>
        <v>0</v>
      </c>
      <c r="H1011" s="43">
        <f>+F1011-(F1011*G1011)</f>
        <v>2.04</v>
      </c>
      <c r="I1011" s="43">
        <f>+F1011*E1011</f>
        <v>0</v>
      </c>
      <c r="J1011" s="44">
        <f>+E1011*H1011</f>
        <v>0</v>
      </c>
      <c r="K1011" s="115">
        <v>0.9</v>
      </c>
      <c r="L1011" s="24">
        <f t="shared" si="91"/>
        <v>0</v>
      </c>
    </row>
    <row r="1012" spans="1:12" ht="12.75">
      <c r="A1012" s="47"/>
      <c r="B1012" s="320"/>
      <c r="C1012" s="320"/>
      <c r="D1012" s="48"/>
      <c r="E1012" s="145"/>
      <c r="F1012" s="146"/>
      <c r="G1012" s="146"/>
      <c r="H1012" s="32"/>
      <c r="I1012" s="32"/>
      <c r="J1012" s="33"/>
      <c r="L1012" s="24">
        <f t="shared" si="91"/>
        <v>0</v>
      </c>
    </row>
    <row r="1013" spans="1:12" ht="12.75">
      <c r="A1013" s="91" t="s">
        <v>822</v>
      </c>
      <c r="B1013" s="315" t="s">
        <v>823</v>
      </c>
      <c r="C1013" s="316"/>
      <c r="D1013" s="92" t="s">
        <v>824</v>
      </c>
      <c r="E1013" s="40"/>
      <c r="F1013" s="41">
        <v>1.4</v>
      </c>
      <c r="G1013" s="42">
        <f>+'Front Sheet'!$F$7</f>
        <v>0</v>
      </c>
      <c r="H1013" s="43">
        <f>+F1013-(F1013*G1013)</f>
        <v>1.4</v>
      </c>
      <c r="I1013" s="43">
        <f>+F1013*E1013</f>
        <v>0</v>
      </c>
      <c r="J1013" s="44">
        <f>+E1013*H1013</f>
        <v>0</v>
      </c>
      <c r="K1013" s="101">
        <v>0.09</v>
      </c>
      <c r="L1013" s="24">
        <f t="shared" si="91"/>
        <v>0</v>
      </c>
    </row>
    <row r="1014" spans="1:12" ht="12.75">
      <c r="A1014" s="91" t="s">
        <v>825</v>
      </c>
      <c r="B1014" s="315" t="s">
        <v>823</v>
      </c>
      <c r="C1014" s="316"/>
      <c r="D1014" s="92" t="s">
        <v>490</v>
      </c>
      <c r="E1014" s="40"/>
      <c r="F1014" s="41">
        <v>1.96</v>
      </c>
      <c r="G1014" s="42">
        <f>+'Front Sheet'!$F$7</f>
        <v>0</v>
      </c>
      <c r="H1014" s="43">
        <f>+F1014-(F1014*G1014)</f>
        <v>1.96</v>
      </c>
      <c r="I1014" s="43">
        <f>+F1014*E1014</f>
        <v>0</v>
      </c>
      <c r="J1014" s="44">
        <f>+E1014*H1014</f>
        <v>0</v>
      </c>
      <c r="K1014" s="101">
        <v>0.09</v>
      </c>
      <c r="L1014" s="24">
        <f t="shared" si="91"/>
        <v>0</v>
      </c>
    </row>
    <row r="1015" spans="1:12" ht="12.75">
      <c r="A1015" s="91" t="s">
        <v>826</v>
      </c>
      <c r="B1015" s="315" t="s">
        <v>823</v>
      </c>
      <c r="C1015" s="316"/>
      <c r="D1015" s="92" t="s">
        <v>827</v>
      </c>
      <c r="E1015" s="40"/>
      <c r="F1015" s="41">
        <v>2.3</v>
      </c>
      <c r="G1015" s="42">
        <f>+'Front Sheet'!$F$7</f>
        <v>0</v>
      </c>
      <c r="H1015" s="43">
        <f>+F1015-(F1015*G1015)</f>
        <v>2.3</v>
      </c>
      <c r="I1015" s="43">
        <f>+F1015*E1015</f>
        <v>0</v>
      </c>
      <c r="J1015" s="44">
        <f>+E1015*H1015</f>
        <v>0</v>
      </c>
      <c r="K1015" s="101">
        <v>0.09</v>
      </c>
      <c r="L1015" s="24">
        <f t="shared" si="91"/>
        <v>0</v>
      </c>
    </row>
    <row r="1016" spans="1:12" ht="12.75">
      <c r="A1016" s="91" t="s">
        <v>828</v>
      </c>
      <c r="B1016" s="315" t="s">
        <v>823</v>
      </c>
      <c r="C1016" s="316"/>
      <c r="D1016" s="92" t="s">
        <v>829</v>
      </c>
      <c r="E1016" s="40"/>
      <c r="F1016" s="41">
        <v>2.52</v>
      </c>
      <c r="G1016" s="42">
        <f>+'Front Sheet'!$F$7</f>
        <v>0</v>
      </c>
      <c r="H1016" s="43">
        <f>+F1016-(F1016*G1016)</f>
        <v>2.52</v>
      </c>
      <c r="I1016" s="43">
        <f>+F1016*E1016</f>
        <v>0</v>
      </c>
      <c r="J1016" s="44">
        <f>+E1016*H1016</f>
        <v>0</v>
      </c>
      <c r="K1016" s="101">
        <v>0.09</v>
      </c>
      <c r="L1016" s="24">
        <f t="shared" si="91"/>
        <v>0</v>
      </c>
    </row>
    <row r="1017" spans="1:12" ht="12.75">
      <c r="A1017" s="47"/>
      <c r="B1017" s="317"/>
      <c r="C1017" s="317"/>
      <c r="D1017" s="48"/>
      <c r="E1017" s="145"/>
      <c r="F1017" s="32"/>
      <c r="G1017" s="32"/>
      <c r="H1017" s="32"/>
      <c r="I1017" s="119"/>
      <c r="J1017" s="147"/>
      <c r="L1017" s="24">
        <f t="shared" si="91"/>
        <v>0</v>
      </c>
    </row>
    <row r="1018" spans="1:12" ht="12.75">
      <c r="A1018" s="205" t="s">
        <v>830</v>
      </c>
      <c r="B1018" s="206"/>
      <c r="C1018" s="206"/>
      <c r="D1018" s="206"/>
      <c r="E1018" s="207"/>
      <c r="F1018" s="207"/>
      <c r="G1018" s="207"/>
      <c r="H1018" s="207"/>
      <c r="I1018" s="207"/>
      <c r="J1018" s="213"/>
      <c r="L1018" s="24">
        <f t="shared" si="91"/>
        <v>0</v>
      </c>
    </row>
    <row r="1019" spans="1:12" ht="12.75">
      <c r="A1019" s="61"/>
      <c r="B1019" s="305"/>
      <c r="C1019" s="305"/>
      <c r="D1019" s="225"/>
      <c r="E1019" s="225"/>
      <c r="F1019" s="225"/>
      <c r="G1019" s="225"/>
      <c r="H1019" s="71"/>
      <c r="I1019" s="32"/>
      <c r="J1019" s="130"/>
      <c r="L1019" s="24">
        <f t="shared" si="91"/>
        <v>0</v>
      </c>
    </row>
    <row r="1020" spans="1:12" ht="12.75">
      <c r="A1020" s="91" t="s">
        <v>831</v>
      </c>
      <c r="B1020" s="92" t="s">
        <v>832</v>
      </c>
      <c r="C1020" s="93"/>
      <c r="D1020" s="236" t="s">
        <v>833</v>
      </c>
      <c r="E1020" s="94"/>
      <c r="F1020" s="41">
        <v>16.42</v>
      </c>
      <c r="G1020" s="42">
        <f>+'Front Sheet'!$F$7</f>
        <v>0</v>
      </c>
      <c r="H1020" s="43">
        <f aca="true" t="shared" si="92" ref="H1020:H1026">+F1020-(F1020*G1020)</f>
        <v>16.42</v>
      </c>
      <c r="I1020" s="43">
        <f aca="true" t="shared" si="93" ref="I1020:I1026">+F1020*E1020</f>
        <v>0</v>
      </c>
      <c r="J1020" s="44">
        <f aca="true" t="shared" si="94" ref="J1020:J1026">+E1020*H1020</f>
        <v>0</v>
      </c>
      <c r="K1020" s="101">
        <v>1.07</v>
      </c>
      <c r="L1020" s="24">
        <f t="shared" si="91"/>
        <v>0</v>
      </c>
    </row>
    <row r="1021" spans="1:12" ht="12.75">
      <c r="A1021" s="91" t="s">
        <v>834</v>
      </c>
      <c r="B1021" s="92" t="s">
        <v>835</v>
      </c>
      <c r="C1021" s="93"/>
      <c r="D1021" s="236" t="s">
        <v>836</v>
      </c>
      <c r="E1021" s="94"/>
      <c r="F1021" s="41">
        <v>5</v>
      </c>
      <c r="G1021" s="42">
        <f>+'Front Sheet'!$F$7</f>
        <v>0</v>
      </c>
      <c r="H1021" s="43">
        <f t="shared" si="92"/>
        <v>5</v>
      </c>
      <c r="I1021" s="43">
        <f t="shared" si="93"/>
        <v>0</v>
      </c>
      <c r="J1021" s="44">
        <f t="shared" si="94"/>
        <v>0</v>
      </c>
      <c r="K1021" s="101">
        <v>0.15</v>
      </c>
      <c r="L1021" s="24">
        <f t="shared" si="91"/>
        <v>0</v>
      </c>
    </row>
    <row r="1022" spans="1:12" ht="12.75">
      <c r="A1022" s="91" t="s">
        <v>837</v>
      </c>
      <c r="B1022" s="92" t="s">
        <v>838</v>
      </c>
      <c r="C1022" s="93"/>
      <c r="D1022" s="236" t="s">
        <v>836</v>
      </c>
      <c r="E1022" s="94"/>
      <c r="F1022" s="41">
        <v>8</v>
      </c>
      <c r="G1022" s="42">
        <f>+'Front Sheet'!$F$7</f>
        <v>0</v>
      </c>
      <c r="H1022" s="43">
        <f t="shared" si="92"/>
        <v>8</v>
      </c>
      <c r="I1022" s="43">
        <f t="shared" si="93"/>
        <v>0</v>
      </c>
      <c r="J1022" s="44">
        <f t="shared" si="94"/>
        <v>0</v>
      </c>
      <c r="K1022" s="115">
        <v>0.3</v>
      </c>
      <c r="L1022" s="24">
        <f t="shared" si="91"/>
        <v>0</v>
      </c>
    </row>
    <row r="1023" spans="1:12" ht="12.75">
      <c r="A1023" s="91" t="s">
        <v>839</v>
      </c>
      <c r="B1023" s="92" t="s">
        <v>840</v>
      </c>
      <c r="C1023" s="93"/>
      <c r="D1023" s="236" t="s">
        <v>841</v>
      </c>
      <c r="E1023" s="94"/>
      <c r="F1023" s="41">
        <v>15</v>
      </c>
      <c r="G1023" s="42">
        <f>+'Front Sheet'!$F$7</f>
        <v>0</v>
      </c>
      <c r="H1023" s="43">
        <f t="shared" si="92"/>
        <v>15</v>
      </c>
      <c r="I1023" s="43">
        <f t="shared" si="93"/>
        <v>0</v>
      </c>
      <c r="J1023" s="44">
        <f t="shared" si="94"/>
        <v>0</v>
      </c>
      <c r="K1023" s="115">
        <v>0.8</v>
      </c>
      <c r="L1023" s="24">
        <f t="shared" si="91"/>
        <v>0</v>
      </c>
    </row>
    <row r="1024" spans="1:12" ht="12.75">
      <c r="A1024" s="91" t="s">
        <v>842</v>
      </c>
      <c r="B1024" s="315" t="s">
        <v>843</v>
      </c>
      <c r="C1024" s="318"/>
      <c r="D1024" s="236" t="s">
        <v>844</v>
      </c>
      <c r="E1024" s="94"/>
      <c r="F1024" s="41">
        <v>7.9</v>
      </c>
      <c r="G1024" s="42">
        <f>+'Front Sheet'!$F$7</f>
        <v>0</v>
      </c>
      <c r="H1024" s="43">
        <f t="shared" si="92"/>
        <v>7.9</v>
      </c>
      <c r="I1024" s="43">
        <f t="shared" si="93"/>
        <v>0</v>
      </c>
      <c r="J1024" s="44">
        <f t="shared" si="94"/>
        <v>0</v>
      </c>
      <c r="K1024" s="115">
        <v>0.2</v>
      </c>
      <c r="L1024" s="24">
        <f t="shared" si="91"/>
        <v>0</v>
      </c>
    </row>
    <row r="1025" spans="1:12" ht="12.75">
      <c r="A1025" s="91" t="s">
        <v>845</v>
      </c>
      <c r="B1025" s="315" t="s">
        <v>846</v>
      </c>
      <c r="C1025" s="318"/>
      <c r="D1025" s="236" t="s">
        <v>847</v>
      </c>
      <c r="E1025" s="94"/>
      <c r="F1025" s="41">
        <v>1.6</v>
      </c>
      <c r="G1025" s="42">
        <f>+'Front Sheet'!$F$7</f>
        <v>0</v>
      </c>
      <c r="H1025" s="43">
        <f t="shared" si="92"/>
        <v>1.6</v>
      </c>
      <c r="I1025" s="43">
        <f t="shared" si="93"/>
        <v>0</v>
      </c>
      <c r="J1025" s="44">
        <f t="shared" si="94"/>
        <v>0</v>
      </c>
      <c r="K1025" s="115">
        <v>0.4</v>
      </c>
      <c r="L1025" s="24">
        <f t="shared" si="91"/>
        <v>0</v>
      </c>
    </row>
    <row r="1026" spans="1:12" ht="12.75">
      <c r="A1026" s="91" t="s">
        <v>848</v>
      </c>
      <c r="B1026" s="315" t="s">
        <v>849</v>
      </c>
      <c r="C1026" s="318"/>
      <c r="D1026" s="236" t="s">
        <v>847</v>
      </c>
      <c r="E1026" s="94"/>
      <c r="F1026" s="41">
        <v>1.74</v>
      </c>
      <c r="G1026" s="42">
        <f>+'Front Sheet'!$F$7</f>
        <v>0</v>
      </c>
      <c r="H1026" s="43">
        <f t="shared" si="92"/>
        <v>1.74</v>
      </c>
      <c r="I1026" s="43">
        <f t="shared" si="93"/>
        <v>0</v>
      </c>
      <c r="J1026" s="44">
        <f t="shared" si="94"/>
        <v>0</v>
      </c>
      <c r="K1026" s="115">
        <v>0.4</v>
      </c>
      <c r="L1026" s="24">
        <f t="shared" si="91"/>
        <v>0</v>
      </c>
    </row>
    <row r="1027" spans="1:12" ht="13.5" thickBot="1">
      <c r="A1027" s="61"/>
      <c r="B1027" s="314"/>
      <c r="C1027" s="314"/>
      <c r="D1027" s="225"/>
      <c r="E1027" s="225"/>
      <c r="F1027" s="32"/>
      <c r="G1027" s="32"/>
      <c r="H1027" s="32"/>
      <c r="I1027" s="32"/>
      <c r="J1027" s="33"/>
      <c r="L1027" s="24">
        <f t="shared" si="91"/>
        <v>0</v>
      </c>
    </row>
    <row r="1028" spans="1:12" ht="13.5" thickBot="1">
      <c r="A1028" s="150"/>
      <c r="B1028" s="151"/>
      <c r="C1028" s="151"/>
      <c r="D1028" s="151"/>
      <c r="E1028" s="152"/>
      <c r="F1028" s="151"/>
      <c r="G1028" s="151"/>
      <c r="H1028" s="214" t="s">
        <v>562</v>
      </c>
      <c r="I1028" s="153">
        <f>SUM(I885:I1026)</f>
        <v>0</v>
      </c>
      <c r="J1028" s="153">
        <f>SUM(J885:J1026)</f>
        <v>0</v>
      </c>
      <c r="L1028" s="24">
        <f t="shared" si="91"/>
        <v>0</v>
      </c>
    </row>
    <row r="1029" spans="1:12" ht="12.75">
      <c r="A1029" s="154"/>
      <c r="B1029" s="48"/>
      <c r="C1029" s="48"/>
      <c r="D1029" s="12"/>
      <c r="E1029" s="155"/>
      <c r="F1029" s="119"/>
      <c r="G1029" s="119"/>
      <c r="H1029" s="119"/>
      <c r="I1029" s="119"/>
      <c r="J1029" s="156"/>
      <c r="L1029" s="24">
        <f t="shared" si="91"/>
        <v>0</v>
      </c>
    </row>
    <row r="1030" spans="1:12" ht="45.75" customHeight="1">
      <c r="A1030" s="176" t="s">
        <v>850</v>
      </c>
      <c r="B1030" s="177"/>
      <c r="C1030" s="177"/>
      <c r="D1030" s="177"/>
      <c r="E1030" s="177"/>
      <c r="F1030" s="177"/>
      <c r="G1030" s="177"/>
      <c r="H1030" s="177"/>
      <c r="I1030" s="177"/>
      <c r="J1030" s="181"/>
      <c r="L1030" s="24">
        <f t="shared" si="91"/>
        <v>0</v>
      </c>
    </row>
    <row r="1031" spans="1:12" ht="12.75">
      <c r="A1031" s="176" t="s">
        <v>851</v>
      </c>
      <c r="B1031" s="177"/>
      <c r="C1031" s="177"/>
      <c r="D1031" s="177"/>
      <c r="E1031" s="188"/>
      <c r="F1031" s="180"/>
      <c r="G1031" s="180"/>
      <c r="H1031" s="180"/>
      <c r="I1031" s="180"/>
      <c r="J1031" s="181"/>
      <c r="L1031" s="24">
        <f t="shared" si="91"/>
        <v>0</v>
      </c>
    </row>
    <row r="1032" spans="1:12" ht="12.75">
      <c r="A1032" s="61"/>
      <c r="B1032" s="305"/>
      <c r="C1032" s="305"/>
      <c r="D1032" s="225"/>
      <c r="E1032" s="109"/>
      <c r="F1032" s="32"/>
      <c r="G1032" s="32"/>
      <c r="H1032" s="32"/>
      <c r="I1032" s="32"/>
      <c r="J1032" s="33"/>
      <c r="L1032" s="24">
        <f t="shared" si="91"/>
        <v>0</v>
      </c>
    </row>
    <row r="1033" spans="1:12" ht="12.75">
      <c r="A1033" s="50" t="s">
        <v>852</v>
      </c>
      <c r="B1033" s="297" t="s">
        <v>853</v>
      </c>
      <c r="C1033" s="299"/>
      <c r="D1033" s="116" t="s">
        <v>205</v>
      </c>
      <c r="E1033" s="113"/>
      <c r="F1033" s="49"/>
      <c r="G1033" s="49"/>
      <c r="H1033" s="43"/>
      <c r="I1033" s="43"/>
      <c r="J1033" s="44">
        <f aca="true" t="shared" si="95" ref="J1033:J1038">F1033*E1033</f>
        <v>0</v>
      </c>
      <c r="K1033" s="101"/>
      <c r="L1033" s="24">
        <f t="shared" si="91"/>
        <v>0</v>
      </c>
    </row>
    <row r="1034" spans="1:12" ht="12.75">
      <c r="A1034" s="50" t="s">
        <v>854</v>
      </c>
      <c r="B1034" s="297" t="s">
        <v>853</v>
      </c>
      <c r="C1034" s="299"/>
      <c r="D1034" s="116" t="s">
        <v>207</v>
      </c>
      <c r="E1034" s="113"/>
      <c r="F1034" s="49"/>
      <c r="G1034" s="49"/>
      <c r="H1034" s="43"/>
      <c r="I1034" s="43"/>
      <c r="J1034" s="44">
        <f t="shared" si="95"/>
        <v>0</v>
      </c>
      <c r="K1034" s="101"/>
      <c r="L1034" s="24">
        <f t="shared" si="91"/>
        <v>0</v>
      </c>
    </row>
    <row r="1035" spans="1:12" ht="12.75">
      <c r="A1035" s="50" t="s">
        <v>855</v>
      </c>
      <c r="B1035" s="297" t="s">
        <v>853</v>
      </c>
      <c r="C1035" s="299"/>
      <c r="D1035" s="116" t="s">
        <v>208</v>
      </c>
      <c r="E1035" s="113"/>
      <c r="F1035" s="49"/>
      <c r="G1035" s="49"/>
      <c r="H1035" s="43"/>
      <c r="I1035" s="43"/>
      <c r="J1035" s="44">
        <f t="shared" si="95"/>
        <v>0</v>
      </c>
      <c r="K1035" s="101"/>
      <c r="L1035" s="24">
        <f t="shared" si="91"/>
        <v>0</v>
      </c>
    </row>
    <row r="1036" spans="1:12" ht="12.75">
      <c r="A1036" s="50" t="s">
        <v>856</v>
      </c>
      <c r="B1036" s="297" t="s">
        <v>853</v>
      </c>
      <c r="C1036" s="299"/>
      <c r="D1036" s="116" t="s">
        <v>222</v>
      </c>
      <c r="E1036" s="113"/>
      <c r="F1036" s="49"/>
      <c r="G1036" s="49"/>
      <c r="H1036" s="43"/>
      <c r="I1036" s="43"/>
      <c r="J1036" s="44">
        <f t="shared" si="95"/>
        <v>0</v>
      </c>
      <c r="K1036" s="101"/>
      <c r="L1036" s="24">
        <f t="shared" si="91"/>
        <v>0</v>
      </c>
    </row>
    <row r="1037" spans="1:12" ht="12.75">
      <c r="A1037" s="50" t="s">
        <v>857</v>
      </c>
      <c r="B1037" s="297" t="s">
        <v>853</v>
      </c>
      <c r="C1037" s="299"/>
      <c r="D1037" s="116" t="s">
        <v>224</v>
      </c>
      <c r="E1037" s="113"/>
      <c r="F1037" s="49"/>
      <c r="G1037" s="49"/>
      <c r="H1037" s="43"/>
      <c r="I1037" s="43"/>
      <c r="J1037" s="44">
        <f t="shared" si="95"/>
        <v>0</v>
      </c>
      <c r="K1037" s="101"/>
      <c r="L1037" s="24">
        <f t="shared" si="91"/>
        <v>0</v>
      </c>
    </row>
    <row r="1038" spans="1:12" ht="12.75">
      <c r="A1038" s="50" t="s">
        <v>858</v>
      </c>
      <c r="B1038" s="297" t="s">
        <v>853</v>
      </c>
      <c r="C1038" s="299"/>
      <c r="D1038" s="116" t="s">
        <v>225</v>
      </c>
      <c r="E1038" s="113"/>
      <c r="F1038" s="49"/>
      <c r="G1038" s="49"/>
      <c r="H1038" s="43"/>
      <c r="I1038" s="43"/>
      <c r="J1038" s="44">
        <f t="shared" si="95"/>
        <v>0</v>
      </c>
      <c r="K1038" s="101"/>
      <c r="L1038" s="24">
        <f t="shared" si="91"/>
        <v>0</v>
      </c>
    </row>
    <row r="1039" spans="1:12" ht="12.75">
      <c r="A1039" s="117"/>
      <c r="B1039" s="313"/>
      <c r="C1039" s="313"/>
      <c r="D1039" s="67"/>
      <c r="E1039" s="118"/>
      <c r="F1039" s="67"/>
      <c r="G1039" s="67"/>
      <c r="H1039" s="67"/>
      <c r="I1039" s="67"/>
      <c r="J1039" s="120"/>
      <c r="L1039" s="24">
        <f t="shared" si="91"/>
        <v>0</v>
      </c>
    </row>
    <row r="1040" spans="1:12" ht="12.75">
      <c r="A1040" s="176" t="s">
        <v>859</v>
      </c>
      <c r="B1040" s="177"/>
      <c r="C1040" s="177"/>
      <c r="D1040" s="177"/>
      <c r="E1040" s="188"/>
      <c r="F1040" s="180"/>
      <c r="G1040" s="180"/>
      <c r="H1040" s="180"/>
      <c r="I1040" s="180"/>
      <c r="J1040" s="181"/>
      <c r="L1040" s="24">
        <f t="shared" si="91"/>
        <v>0</v>
      </c>
    </row>
    <row r="1041" spans="1:12" ht="12.75">
      <c r="A1041" s="61"/>
      <c r="B1041" s="305"/>
      <c r="C1041" s="305"/>
      <c r="D1041" s="225"/>
      <c r="E1041" s="109"/>
      <c r="F1041" s="32"/>
      <c r="G1041" s="32"/>
      <c r="H1041" s="32"/>
      <c r="I1041" s="32"/>
      <c r="J1041" s="33"/>
      <c r="L1041" s="24">
        <f t="shared" si="91"/>
        <v>0</v>
      </c>
    </row>
    <row r="1042" spans="1:12" ht="12.75">
      <c r="A1042" s="157" t="s">
        <v>860</v>
      </c>
      <c r="B1042" s="158" t="s">
        <v>861</v>
      </c>
      <c r="C1042" s="92"/>
      <c r="D1042" s="116" t="s">
        <v>64</v>
      </c>
      <c r="E1042" s="159">
        <f>+E1033+E1036</f>
        <v>0</v>
      </c>
      <c r="F1042" s="41">
        <v>41.09</v>
      </c>
      <c r="G1042" s="42">
        <f>+'Front Sheet'!$F$7</f>
        <v>0</v>
      </c>
      <c r="H1042" s="43">
        <f>+F1042-(F1042*G1042)</f>
        <v>41.09</v>
      </c>
      <c r="I1042" s="43">
        <f aca="true" t="shared" si="96" ref="I1042:I1066">+F1042*E1042</f>
        <v>0</v>
      </c>
      <c r="J1042" s="44">
        <f aca="true" t="shared" si="97" ref="J1042:J1066">+E1042*H1042</f>
        <v>0</v>
      </c>
      <c r="K1042" s="115">
        <v>1</v>
      </c>
      <c r="L1042" s="24">
        <f t="shared" si="91"/>
        <v>0</v>
      </c>
    </row>
    <row r="1043" spans="1:12" ht="12.75">
      <c r="A1043" s="157" t="s">
        <v>862</v>
      </c>
      <c r="B1043" s="158" t="s">
        <v>861</v>
      </c>
      <c r="C1043" s="92"/>
      <c r="D1043" s="116" t="s">
        <v>84</v>
      </c>
      <c r="E1043" s="159">
        <f>+E1034+E1037</f>
        <v>0</v>
      </c>
      <c r="F1043" s="41">
        <v>44.26</v>
      </c>
      <c r="G1043" s="42">
        <f>+'Front Sheet'!$F$7</f>
        <v>0</v>
      </c>
      <c r="H1043" s="43">
        <f aca="true" t="shared" si="98" ref="H1043:H1060">+F1043-(F1043*G1043)</f>
        <v>44.26</v>
      </c>
      <c r="I1043" s="43">
        <f t="shared" si="96"/>
        <v>0</v>
      </c>
      <c r="J1043" s="44">
        <f t="shared" si="97"/>
        <v>0</v>
      </c>
      <c r="K1043" s="115">
        <v>1</v>
      </c>
      <c r="L1043" s="24">
        <f t="shared" si="91"/>
        <v>0</v>
      </c>
    </row>
    <row r="1044" spans="1:12" ht="12.75">
      <c r="A1044" s="157" t="s">
        <v>863</v>
      </c>
      <c r="B1044" s="158" t="s">
        <v>861</v>
      </c>
      <c r="C1044" s="92"/>
      <c r="D1044" s="116" t="s">
        <v>85</v>
      </c>
      <c r="E1044" s="159">
        <f>+E1035+E1038</f>
        <v>0</v>
      </c>
      <c r="F1044" s="41">
        <v>46.85</v>
      </c>
      <c r="G1044" s="42">
        <f>+'Front Sheet'!$F$7</f>
        <v>0</v>
      </c>
      <c r="H1044" s="43">
        <f t="shared" si="98"/>
        <v>46.85</v>
      </c>
      <c r="I1044" s="43">
        <f t="shared" si="96"/>
        <v>0</v>
      </c>
      <c r="J1044" s="44">
        <f t="shared" si="97"/>
        <v>0</v>
      </c>
      <c r="K1044" s="115">
        <v>1</v>
      </c>
      <c r="L1044" s="24">
        <f t="shared" si="91"/>
        <v>0</v>
      </c>
    </row>
    <row r="1045" spans="1:12" ht="12.75">
      <c r="A1045" s="157" t="s">
        <v>864</v>
      </c>
      <c r="B1045" s="311" t="s">
        <v>865</v>
      </c>
      <c r="C1045" s="312"/>
      <c r="D1045" s="116" t="s">
        <v>866</v>
      </c>
      <c r="E1045" s="159">
        <f>+E1033+E1034+E1035+E1036+E1037+E1038</f>
        <v>0</v>
      </c>
      <c r="F1045" s="41">
        <v>3.54</v>
      </c>
      <c r="G1045" s="42">
        <f>+'Front Sheet'!$F$7</f>
        <v>0</v>
      </c>
      <c r="H1045" s="43">
        <f t="shared" si="98"/>
        <v>3.54</v>
      </c>
      <c r="I1045" s="43">
        <f t="shared" si="96"/>
        <v>0</v>
      </c>
      <c r="J1045" s="44">
        <f t="shared" si="97"/>
        <v>0</v>
      </c>
      <c r="K1045" s="115">
        <v>1</v>
      </c>
      <c r="L1045" s="24">
        <f t="shared" si="91"/>
        <v>0</v>
      </c>
    </row>
    <row r="1046" spans="1:12" ht="12.75">
      <c r="A1046" s="157" t="s">
        <v>867</v>
      </c>
      <c r="B1046" s="311" t="s">
        <v>868</v>
      </c>
      <c r="C1046" s="312"/>
      <c r="D1046" s="116" t="s">
        <v>199</v>
      </c>
      <c r="E1046" s="159">
        <f>+E1033+E1034+E1035</f>
        <v>0</v>
      </c>
      <c r="F1046" s="41">
        <v>20.48</v>
      </c>
      <c r="G1046" s="42">
        <f>+'Front Sheet'!$F$7</f>
        <v>0</v>
      </c>
      <c r="H1046" s="43">
        <f t="shared" si="98"/>
        <v>20.48</v>
      </c>
      <c r="I1046" s="43">
        <f t="shared" si="96"/>
        <v>0</v>
      </c>
      <c r="J1046" s="44">
        <f t="shared" si="97"/>
        <v>0</v>
      </c>
      <c r="K1046" s="115">
        <v>1</v>
      </c>
      <c r="L1046" s="24">
        <f t="shared" si="91"/>
        <v>0</v>
      </c>
    </row>
    <row r="1047" spans="1:12" ht="12.75">
      <c r="A1047" s="157" t="s">
        <v>869</v>
      </c>
      <c r="B1047" s="311" t="s">
        <v>868</v>
      </c>
      <c r="C1047" s="312"/>
      <c r="D1047" s="116" t="s">
        <v>200</v>
      </c>
      <c r="E1047" s="159">
        <f>+E1036+E1038+E1037</f>
        <v>0</v>
      </c>
      <c r="F1047" s="41">
        <v>23.95</v>
      </c>
      <c r="G1047" s="42">
        <f>+'Front Sheet'!$F$7</f>
        <v>0</v>
      </c>
      <c r="H1047" s="43">
        <f t="shared" si="98"/>
        <v>23.95</v>
      </c>
      <c r="I1047" s="43">
        <f t="shared" si="96"/>
        <v>0</v>
      </c>
      <c r="J1047" s="44">
        <f t="shared" si="97"/>
        <v>0</v>
      </c>
      <c r="K1047" s="115">
        <v>1</v>
      </c>
      <c r="L1047" s="24">
        <f t="shared" si="91"/>
        <v>0</v>
      </c>
    </row>
    <row r="1048" spans="1:12" ht="12.75">
      <c r="A1048" s="157" t="s">
        <v>870</v>
      </c>
      <c r="B1048" s="311" t="s">
        <v>871</v>
      </c>
      <c r="C1048" s="312"/>
      <c r="D1048" s="116" t="s">
        <v>872</v>
      </c>
      <c r="E1048" s="159">
        <f aca="true" t="shared" si="99" ref="E1048:E1053">+E1033</f>
        <v>0</v>
      </c>
      <c r="F1048" s="41">
        <v>2.25</v>
      </c>
      <c r="G1048" s="42">
        <f>+'Front Sheet'!$F$7</f>
        <v>0</v>
      </c>
      <c r="H1048" s="43">
        <f t="shared" si="98"/>
        <v>2.25</v>
      </c>
      <c r="I1048" s="43">
        <f t="shared" si="96"/>
        <v>0</v>
      </c>
      <c r="J1048" s="44">
        <f t="shared" si="97"/>
        <v>0</v>
      </c>
      <c r="K1048" s="115">
        <v>1</v>
      </c>
      <c r="L1048" s="24">
        <f t="shared" si="91"/>
        <v>0</v>
      </c>
    </row>
    <row r="1049" spans="1:12" ht="12.75">
      <c r="A1049" s="157" t="s">
        <v>873</v>
      </c>
      <c r="B1049" s="311" t="s">
        <v>874</v>
      </c>
      <c r="C1049" s="312"/>
      <c r="D1049" s="116" t="s">
        <v>207</v>
      </c>
      <c r="E1049" s="159">
        <f t="shared" si="99"/>
        <v>0</v>
      </c>
      <c r="F1049" s="41">
        <v>2.93</v>
      </c>
      <c r="G1049" s="42">
        <f>+'Front Sheet'!$F$7</f>
        <v>0</v>
      </c>
      <c r="H1049" s="43">
        <f t="shared" si="98"/>
        <v>2.93</v>
      </c>
      <c r="I1049" s="43">
        <f t="shared" si="96"/>
        <v>0</v>
      </c>
      <c r="J1049" s="44">
        <f t="shared" si="97"/>
        <v>0</v>
      </c>
      <c r="K1049" s="115">
        <v>1</v>
      </c>
      <c r="L1049" s="24">
        <f t="shared" si="91"/>
        <v>0</v>
      </c>
    </row>
    <row r="1050" spans="1:12" ht="12.75">
      <c r="A1050" s="157" t="s">
        <v>875</v>
      </c>
      <c r="B1050" s="311" t="s">
        <v>876</v>
      </c>
      <c r="C1050" s="312"/>
      <c r="D1050" s="116" t="s">
        <v>208</v>
      </c>
      <c r="E1050" s="159">
        <f t="shared" si="99"/>
        <v>0</v>
      </c>
      <c r="F1050" s="41">
        <v>3.95</v>
      </c>
      <c r="G1050" s="42">
        <f>+'Front Sheet'!$F$7</f>
        <v>0</v>
      </c>
      <c r="H1050" s="43">
        <f t="shared" si="98"/>
        <v>3.95</v>
      </c>
      <c r="I1050" s="43">
        <f t="shared" si="96"/>
        <v>0</v>
      </c>
      <c r="J1050" s="44">
        <f t="shared" si="97"/>
        <v>0</v>
      </c>
      <c r="K1050" s="115">
        <v>1</v>
      </c>
      <c r="L1050" s="24">
        <f t="shared" si="91"/>
        <v>0</v>
      </c>
    </row>
    <row r="1051" spans="1:12" ht="12.75">
      <c r="A1051" s="157" t="s">
        <v>877</v>
      </c>
      <c r="B1051" s="311" t="s">
        <v>878</v>
      </c>
      <c r="C1051" s="312"/>
      <c r="D1051" s="116" t="s">
        <v>879</v>
      </c>
      <c r="E1051" s="159">
        <f t="shared" si="99"/>
        <v>0</v>
      </c>
      <c r="F1051" s="41">
        <v>3.38</v>
      </c>
      <c r="G1051" s="42">
        <f>+'Front Sheet'!$F$7</f>
        <v>0</v>
      </c>
      <c r="H1051" s="43">
        <f t="shared" si="98"/>
        <v>3.38</v>
      </c>
      <c r="I1051" s="43">
        <f t="shared" si="96"/>
        <v>0</v>
      </c>
      <c r="J1051" s="44">
        <f t="shared" si="97"/>
        <v>0</v>
      </c>
      <c r="K1051" s="115">
        <v>1</v>
      </c>
      <c r="L1051" s="24">
        <f t="shared" si="91"/>
        <v>0</v>
      </c>
    </row>
    <row r="1052" spans="1:12" ht="12.75">
      <c r="A1052" s="157" t="s">
        <v>880</v>
      </c>
      <c r="B1052" s="311" t="s">
        <v>881</v>
      </c>
      <c r="C1052" s="312"/>
      <c r="D1052" s="112" t="s">
        <v>882</v>
      </c>
      <c r="E1052" s="159">
        <f t="shared" si="99"/>
        <v>0</v>
      </c>
      <c r="F1052" s="41">
        <v>3.95</v>
      </c>
      <c r="G1052" s="42">
        <f>+'Front Sheet'!$F$7</f>
        <v>0</v>
      </c>
      <c r="H1052" s="43">
        <f t="shared" si="98"/>
        <v>3.95</v>
      </c>
      <c r="I1052" s="43">
        <f t="shared" si="96"/>
        <v>0</v>
      </c>
      <c r="J1052" s="44">
        <f t="shared" si="97"/>
        <v>0</v>
      </c>
      <c r="K1052" s="115">
        <v>1</v>
      </c>
      <c r="L1052" s="24">
        <f t="shared" si="91"/>
        <v>0</v>
      </c>
    </row>
    <row r="1053" spans="1:12" ht="12.75">
      <c r="A1053" s="157" t="s">
        <v>883</v>
      </c>
      <c r="B1053" s="311" t="s">
        <v>884</v>
      </c>
      <c r="C1053" s="312"/>
      <c r="D1053" s="112" t="s">
        <v>225</v>
      </c>
      <c r="E1053" s="159">
        <f t="shared" si="99"/>
        <v>0</v>
      </c>
      <c r="F1053" s="41">
        <v>4.5</v>
      </c>
      <c r="G1053" s="42">
        <f>+'Front Sheet'!$F$7</f>
        <v>0</v>
      </c>
      <c r="H1053" s="43">
        <f t="shared" si="98"/>
        <v>4.5</v>
      </c>
      <c r="I1053" s="43">
        <f t="shared" si="96"/>
        <v>0</v>
      </c>
      <c r="J1053" s="44">
        <f t="shared" si="97"/>
        <v>0</v>
      </c>
      <c r="K1053" s="115">
        <v>1</v>
      </c>
      <c r="L1053" s="24">
        <f t="shared" si="91"/>
        <v>0</v>
      </c>
    </row>
    <row r="1054" spans="1:12" ht="12.75">
      <c r="A1054" s="157" t="s">
        <v>885</v>
      </c>
      <c r="B1054" s="311" t="s">
        <v>886</v>
      </c>
      <c r="C1054" s="312"/>
      <c r="D1054" s="236" t="s">
        <v>887</v>
      </c>
      <c r="E1054" s="159">
        <f>+(E1033*11)+(E1034*11)+(E1036*11)+(E1038*11)+(E1035*11)+(E1037*11)</f>
        <v>0</v>
      </c>
      <c r="F1054" s="41">
        <v>0.02</v>
      </c>
      <c r="G1054" s="42">
        <f>+'Front Sheet'!$F$7</f>
        <v>0</v>
      </c>
      <c r="H1054" s="43">
        <f t="shared" si="98"/>
        <v>0.02</v>
      </c>
      <c r="I1054" s="43">
        <f t="shared" si="96"/>
        <v>0</v>
      </c>
      <c r="J1054" s="44">
        <f t="shared" si="97"/>
        <v>0</v>
      </c>
      <c r="K1054" s="115">
        <v>1</v>
      </c>
      <c r="L1054" s="24">
        <f t="shared" si="91"/>
        <v>0</v>
      </c>
    </row>
    <row r="1055" spans="1:12" ht="12.75">
      <c r="A1055" s="157" t="s">
        <v>888</v>
      </c>
      <c r="B1055" s="311" t="s">
        <v>889</v>
      </c>
      <c r="C1055" s="312"/>
      <c r="D1055" s="116" t="s">
        <v>887</v>
      </c>
      <c r="E1055" s="159">
        <f>+(E1033*11)+(E1034*11)+(E1035*11)+(E1036*11)+(E1037*11)+(E1038*11)</f>
        <v>0</v>
      </c>
      <c r="F1055" s="41">
        <v>0.07</v>
      </c>
      <c r="G1055" s="42">
        <f>+'Front Sheet'!$F$7</f>
        <v>0</v>
      </c>
      <c r="H1055" s="43">
        <f t="shared" si="98"/>
        <v>0.07</v>
      </c>
      <c r="I1055" s="43">
        <f t="shared" si="96"/>
        <v>0</v>
      </c>
      <c r="J1055" s="44">
        <f t="shared" si="97"/>
        <v>0</v>
      </c>
      <c r="K1055" s="115">
        <v>1</v>
      </c>
      <c r="L1055" s="24">
        <f t="shared" si="91"/>
        <v>0</v>
      </c>
    </row>
    <row r="1056" spans="1:12" ht="12.75">
      <c r="A1056" s="157" t="s">
        <v>890</v>
      </c>
      <c r="B1056" s="311" t="s">
        <v>891</v>
      </c>
      <c r="C1056" s="312"/>
      <c r="D1056" s="116" t="s">
        <v>892</v>
      </c>
      <c r="E1056" s="159">
        <f>+(E1033*9)+(E1034*9)+(E1035*9)+(E1036*9)+(E1037*9)+(E1038*9)</f>
        <v>0</v>
      </c>
      <c r="F1056" s="41">
        <v>0.1</v>
      </c>
      <c r="G1056" s="42">
        <f>+'Front Sheet'!$F$7</f>
        <v>0</v>
      </c>
      <c r="H1056" s="43">
        <f t="shared" si="98"/>
        <v>0.1</v>
      </c>
      <c r="I1056" s="43">
        <f t="shared" si="96"/>
        <v>0</v>
      </c>
      <c r="J1056" s="44">
        <f t="shared" si="97"/>
        <v>0</v>
      </c>
      <c r="K1056" s="115">
        <v>1</v>
      </c>
      <c r="L1056" s="24">
        <f t="shared" si="91"/>
        <v>0</v>
      </c>
    </row>
    <row r="1057" spans="1:12" ht="12.75">
      <c r="A1057" s="157" t="s">
        <v>893</v>
      </c>
      <c r="B1057" s="311" t="s">
        <v>894</v>
      </c>
      <c r="C1057" s="312"/>
      <c r="D1057" s="116" t="s">
        <v>895</v>
      </c>
      <c r="E1057" s="159">
        <f>+E1033+E1034+E1035</f>
        <v>0</v>
      </c>
      <c r="F1057" s="41">
        <v>3.07</v>
      </c>
      <c r="G1057" s="42">
        <f>+'Front Sheet'!$F$7</f>
        <v>0</v>
      </c>
      <c r="H1057" s="43">
        <f t="shared" si="98"/>
        <v>3.07</v>
      </c>
      <c r="I1057" s="43">
        <f t="shared" si="96"/>
        <v>0</v>
      </c>
      <c r="J1057" s="44">
        <f t="shared" si="97"/>
        <v>0</v>
      </c>
      <c r="K1057" s="101">
        <v>0.26</v>
      </c>
      <c r="L1057" s="24">
        <f t="shared" si="91"/>
        <v>0</v>
      </c>
    </row>
    <row r="1058" spans="1:12" ht="12.75">
      <c r="A1058" s="157" t="s">
        <v>896</v>
      </c>
      <c r="B1058" s="311" t="s">
        <v>894</v>
      </c>
      <c r="C1058" s="312"/>
      <c r="D1058" s="116" t="s">
        <v>897</v>
      </c>
      <c r="E1058" s="159">
        <f>+E1036+E1037+E1038</f>
        <v>0</v>
      </c>
      <c r="F1058" s="41">
        <v>3.24</v>
      </c>
      <c r="G1058" s="42">
        <f>+'Front Sheet'!$F$7</f>
        <v>0</v>
      </c>
      <c r="H1058" s="43">
        <f t="shared" si="98"/>
        <v>3.24</v>
      </c>
      <c r="I1058" s="43">
        <f t="shared" si="96"/>
        <v>0</v>
      </c>
      <c r="J1058" s="44">
        <f t="shared" si="97"/>
        <v>0</v>
      </c>
      <c r="K1058" s="101">
        <v>0.26</v>
      </c>
      <c r="L1058" s="24">
        <f t="shared" si="91"/>
        <v>0</v>
      </c>
    </row>
    <row r="1059" spans="1:12" ht="12.75">
      <c r="A1059" s="157" t="s">
        <v>898</v>
      </c>
      <c r="B1059" s="311" t="s">
        <v>202</v>
      </c>
      <c r="C1059" s="312"/>
      <c r="D1059" s="116" t="s">
        <v>872</v>
      </c>
      <c r="E1059" s="159">
        <f aca="true" t="shared" si="100" ref="E1059:E1064">+E1033</f>
        <v>0</v>
      </c>
      <c r="F1059" s="41">
        <v>10.46</v>
      </c>
      <c r="G1059" s="42">
        <f>+'Front Sheet'!$H$6</f>
        <v>0</v>
      </c>
      <c r="H1059" s="43">
        <f t="shared" si="98"/>
        <v>10.46</v>
      </c>
      <c r="I1059" s="43">
        <f t="shared" si="96"/>
        <v>0</v>
      </c>
      <c r="J1059" s="44">
        <f t="shared" si="97"/>
        <v>0</v>
      </c>
      <c r="K1059" s="101">
        <v>2.24</v>
      </c>
      <c r="L1059" s="24">
        <f t="shared" si="91"/>
        <v>0</v>
      </c>
    </row>
    <row r="1060" spans="1:12" ht="12.75">
      <c r="A1060" s="157" t="s">
        <v>899</v>
      </c>
      <c r="B1060" s="311" t="s">
        <v>202</v>
      </c>
      <c r="C1060" s="312"/>
      <c r="D1060" s="116" t="s">
        <v>207</v>
      </c>
      <c r="E1060" s="159">
        <f t="shared" si="100"/>
        <v>0</v>
      </c>
      <c r="F1060" s="41">
        <v>14.88</v>
      </c>
      <c r="G1060" s="42">
        <f>+'Front Sheet'!$H$6</f>
        <v>0</v>
      </c>
      <c r="H1060" s="43">
        <f t="shared" si="98"/>
        <v>14.88</v>
      </c>
      <c r="I1060" s="43">
        <f t="shared" si="96"/>
        <v>0</v>
      </c>
      <c r="J1060" s="44">
        <f t="shared" si="97"/>
        <v>0</v>
      </c>
      <c r="K1060" s="101">
        <v>3.45</v>
      </c>
      <c r="L1060" s="24">
        <f t="shared" si="91"/>
        <v>0</v>
      </c>
    </row>
    <row r="1061" spans="1:12" ht="12.75">
      <c r="A1061" s="157" t="s">
        <v>900</v>
      </c>
      <c r="B1061" s="311" t="s">
        <v>202</v>
      </c>
      <c r="C1061" s="312"/>
      <c r="D1061" s="116" t="s">
        <v>208</v>
      </c>
      <c r="E1061" s="159">
        <f t="shared" si="100"/>
        <v>0</v>
      </c>
      <c r="F1061" s="41">
        <v>16.88</v>
      </c>
      <c r="G1061" s="42">
        <f>+'Front Sheet'!$H$6</f>
        <v>0</v>
      </c>
      <c r="H1061" s="43">
        <f aca="true" t="shared" si="101" ref="H1061:H1066">+F1061-(F1061*G1061)</f>
        <v>16.88</v>
      </c>
      <c r="I1061" s="43">
        <f t="shared" si="96"/>
        <v>0</v>
      </c>
      <c r="J1061" s="44">
        <f t="shared" si="97"/>
        <v>0</v>
      </c>
      <c r="K1061" s="101">
        <v>4.72</v>
      </c>
      <c r="L1061" s="24">
        <f t="shared" si="91"/>
        <v>0</v>
      </c>
    </row>
    <row r="1062" spans="1:12" ht="12.75">
      <c r="A1062" s="157" t="s">
        <v>900</v>
      </c>
      <c r="B1062" s="311" t="s">
        <v>202</v>
      </c>
      <c r="C1062" s="312"/>
      <c r="D1062" s="116" t="s">
        <v>879</v>
      </c>
      <c r="E1062" s="159">
        <f t="shared" si="100"/>
        <v>0</v>
      </c>
      <c r="F1062" s="41">
        <v>11.44</v>
      </c>
      <c r="G1062" s="42">
        <f>+'Front Sheet'!$H$6</f>
        <v>0</v>
      </c>
      <c r="H1062" s="43">
        <f t="shared" si="101"/>
        <v>11.44</v>
      </c>
      <c r="I1062" s="43">
        <f t="shared" si="96"/>
        <v>0</v>
      </c>
      <c r="J1062" s="44">
        <f t="shared" si="97"/>
        <v>0</v>
      </c>
      <c r="K1062" s="101">
        <v>4.72</v>
      </c>
      <c r="L1062" s="24">
        <f t="shared" si="91"/>
        <v>0</v>
      </c>
    </row>
    <row r="1063" spans="1:12" ht="12.75">
      <c r="A1063" s="157" t="s">
        <v>901</v>
      </c>
      <c r="B1063" s="311" t="s">
        <v>202</v>
      </c>
      <c r="C1063" s="312"/>
      <c r="D1063" s="116" t="s">
        <v>882</v>
      </c>
      <c r="E1063" s="159">
        <f t="shared" si="100"/>
        <v>0</v>
      </c>
      <c r="F1063" s="41">
        <v>15.66</v>
      </c>
      <c r="G1063" s="42">
        <f>+'Front Sheet'!$H$6</f>
        <v>0</v>
      </c>
      <c r="H1063" s="43">
        <f t="shared" si="101"/>
        <v>15.66</v>
      </c>
      <c r="I1063" s="43">
        <f t="shared" si="96"/>
        <v>0</v>
      </c>
      <c r="J1063" s="44">
        <f t="shared" si="97"/>
        <v>0</v>
      </c>
      <c r="K1063" s="101">
        <v>5.789</v>
      </c>
      <c r="L1063" s="24">
        <f t="shared" si="91"/>
        <v>0</v>
      </c>
    </row>
    <row r="1064" spans="1:12" ht="12.75">
      <c r="A1064" s="157" t="s">
        <v>902</v>
      </c>
      <c r="B1064" s="311" t="s">
        <v>202</v>
      </c>
      <c r="C1064" s="312"/>
      <c r="D1064" s="116" t="s">
        <v>225</v>
      </c>
      <c r="E1064" s="159">
        <f t="shared" si="100"/>
        <v>0</v>
      </c>
      <c r="F1064" s="41">
        <v>18.92</v>
      </c>
      <c r="G1064" s="42">
        <f>+'Front Sheet'!$H$6</f>
        <v>0</v>
      </c>
      <c r="H1064" s="43">
        <f t="shared" si="101"/>
        <v>18.92</v>
      </c>
      <c r="I1064" s="43">
        <f t="shared" si="96"/>
        <v>0</v>
      </c>
      <c r="J1064" s="44">
        <f t="shared" si="97"/>
        <v>0</v>
      </c>
      <c r="K1064" s="101">
        <v>6.499</v>
      </c>
      <c r="L1064" s="24">
        <f t="shared" si="91"/>
        <v>0</v>
      </c>
    </row>
    <row r="1065" spans="1:12" ht="12.75">
      <c r="A1065" s="157" t="s">
        <v>903</v>
      </c>
      <c r="B1065" s="311" t="s">
        <v>241</v>
      </c>
      <c r="C1065" s="312"/>
      <c r="D1065" s="116" t="s">
        <v>199</v>
      </c>
      <c r="E1065" s="159">
        <f>+E1033+E1034+E1035</f>
        <v>0</v>
      </c>
      <c r="F1065" s="41">
        <v>0.56</v>
      </c>
      <c r="G1065" s="42">
        <f>+'Front Sheet'!$F$7</f>
        <v>0</v>
      </c>
      <c r="H1065" s="43">
        <f t="shared" si="101"/>
        <v>0.56</v>
      </c>
      <c r="I1065" s="43">
        <f t="shared" si="96"/>
        <v>0</v>
      </c>
      <c r="J1065" s="44">
        <f t="shared" si="97"/>
        <v>0</v>
      </c>
      <c r="K1065" s="101">
        <v>0.095</v>
      </c>
      <c r="L1065" s="24">
        <f t="shared" si="91"/>
        <v>0</v>
      </c>
    </row>
    <row r="1066" spans="1:12" ht="12.75">
      <c r="A1066" s="157" t="s">
        <v>904</v>
      </c>
      <c r="B1066" s="311" t="s">
        <v>241</v>
      </c>
      <c r="C1066" s="312"/>
      <c r="D1066" s="116" t="s">
        <v>200</v>
      </c>
      <c r="E1066" s="159">
        <f>+E1036+E1037+E1038</f>
        <v>0</v>
      </c>
      <c r="F1066" s="41">
        <v>0.84</v>
      </c>
      <c r="G1066" s="42">
        <f>+'Front Sheet'!$F$7</f>
        <v>0</v>
      </c>
      <c r="H1066" s="43">
        <f t="shared" si="101"/>
        <v>0.84</v>
      </c>
      <c r="I1066" s="43">
        <f t="shared" si="96"/>
        <v>0</v>
      </c>
      <c r="J1066" s="44">
        <f t="shared" si="97"/>
        <v>0</v>
      </c>
      <c r="K1066" s="101">
        <v>0.144</v>
      </c>
      <c r="L1066" s="24">
        <f t="shared" si="91"/>
        <v>0</v>
      </c>
    </row>
    <row r="1067" spans="1:12" ht="12.75">
      <c r="A1067" s="160"/>
      <c r="B1067" s="12"/>
      <c r="C1067" s="12"/>
      <c r="D1067" s="12"/>
      <c r="E1067" s="155"/>
      <c r="F1067" s="119"/>
      <c r="G1067" s="119"/>
      <c r="H1067" s="32"/>
      <c r="I1067" s="119"/>
      <c r="J1067" s="156"/>
      <c r="L1067" s="24">
        <f aca="true" t="shared" si="102" ref="L1067:L1088">E1067*K1067</f>
        <v>0</v>
      </c>
    </row>
    <row r="1068" spans="1:12" ht="12.75">
      <c r="A1068" s="176" t="s">
        <v>905</v>
      </c>
      <c r="B1068" s="177"/>
      <c r="C1068" s="177"/>
      <c r="D1068" s="177"/>
      <c r="E1068" s="188"/>
      <c r="F1068" s="180"/>
      <c r="G1068" s="180"/>
      <c r="H1068" s="180"/>
      <c r="I1068" s="180"/>
      <c r="J1068" s="181"/>
      <c r="L1068" s="24">
        <f t="shared" si="102"/>
        <v>0</v>
      </c>
    </row>
    <row r="1069" spans="1:12" ht="12.75">
      <c r="A1069" s="160"/>
      <c r="B1069" s="161"/>
      <c r="C1069" s="161"/>
      <c r="D1069" s="12"/>
      <c r="E1069" s="155"/>
      <c r="F1069" s="119"/>
      <c r="G1069" s="119"/>
      <c r="H1069" s="32"/>
      <c r="I1069" s="119"/>
      <c r="J1069" s="156"/>
      <c r="L1069" s="24">
        <f t="shared" si="102"/>
        <v>0</v>
      </c>
    </row>
    <row r="1070" spans="1:12" ht="12.75">
      <c r="A1070" s="157" t="s">
        <v>893</v>
      </c>
      <c r="B1070" s="311" t="s">
        <v>894</v>
      </c>
      <c r="C1070" s="312"/>
      <c r="D1070" s="116" t="s">
        <v>895</v>
      </c>
      <c r="E1070" s="113"/>
      <c r="F1070" s="41">
        <v>3.32</v>
      </c>
      <c r="G1070" s="42">
        <f>+'Front Sheet'!$F$7</f>
        <v>0</v>
      </c>
      <c r="H1070" s="43">
        <f>+F1070-(F1070*G1070)</f>
        <v>3.32</v>
      </c>
      <c r="I1070" s="43">
        <f>+F1070*E1070</f>
        <v>0</v>
      </c>
      <c r="J1070" s="44">
        <f>+E1070*H1070</f>
        <v>0</v>
      </c>
      <c r="K1070" s="101">
        <v>0.26</v>
      </c>
      <c r="L1070" s="24">
        <f t="shared" si="102"/>
        <v>0</v>
      </c>
    </row>
    <row r="1071" spans="1:12" ht="12.75">
      <c r="A1071" s="157" t="s">
        <v>896</v>
      </c>
      <c r="B1071" s="311" t="s">
        <v>894</v>
      </c>
      <c r="C1071" s="312"/>
      <c r="D1071" s="116" t="s">
        <v>897</v>
      </c>
      <c r="E1071" s="113"/>
      <c r="F1071" s="41">
        <v>3.5</v>
      </c>
      <c r="G1071" s="42">
        <f>+'Front Sheet'!$F$7</f>
        <v>0</v>
      </c>
      <c r="H1071" s="43">
        <f>+F1071-(F1071*G1071)</f>
        <v>3.5</v>
      </c>
      <c r="I1071" s="43">
        <f>+F1071*E1071</f>
        <v>0</v>
      </c>
      <c r="J1071" s="44">
        <f>+E1071*H1071</f>
        <v>0</v>
      </c>
      <c r="K1071" s="101">
        <v>0.26</v>
      </c>
      <c r="L1071" s="24">
        <f t="shared" si="102"/>
        <v>0</v>
      </c>
    </row>
    <row r="1072" spans="1:12" ht="12.75">
      <c r="A1072" s="162"/>
      <c r="B1072" s="163"/>
      <c r="C1072" s="163"/>
      <c r="D1072" s="164"/>
      <c r="E1072" s="165"/>
      <c r="F1072" s="139"/>
      <c r="G1072" s="139"/>
      <c r="H1072" s="73"/>
      <c r="I1072" s="137"/>
      <c r="J1072" s="166"/>
      <c r="L1072" s="24">
        <f t="shared" si="102"/>
        <v>0</v>
      </c>
    </row>
    <row r="1073" spans="1:12" ht="12.75">
      <c r="A1073" s="38">
        <v>4537244</v>
      </c>
      <c r="B1073" s="297" t="s">
        <v>356</v>
      </c>
      <c r="C1073" s="298"/>
      <c r="D1073" s="236" t="s">
        <v>357</v>
      </c>
      <c r="E1073" s="40"/>
      <c r="F1073" s="41">
        <v>1.94</v>
      </c>
      <c r="G1073" s="42">
        <f>+'Front Sheet'!$F$7</f>
        <v>0</v>
      </c>
      <c r="H1073" s="43">
        <f aca="true" t="shared" si="103" ref="H1073:H1078">+F1073-(F1073*G1073)</f>
        <v>1.94</v>
      </c>
      <c r="I1073" s="43">
        <f aca="true" t="shared" si="104" ref="I1073:I1078">+F1073*E1073</f>
        <v>0</v>
      </c>
      <c r="J1073" s="44">
        <f aca="true" t="shared" si="105" ref="J1073:J1078">+E1073*H1073</f>
        <v>0</v>
      </c>
      <c r="K1073" s="101">
        <v>0.045</v>
      </c>
      <c r="L1073" s="24">
        <f t="shared" si="102"/>
        <v>0</v>
      </c>
    </row>
    <row r="1074" spans="1:12" ht="12.75">
      <c r="A1074" s="38">
        <v>4537444</v>
      </c>
      <c r="B1074" s="297" t="s">
        <v>356</v>
      </c>
      <c r="C1074" s="298"/>
      <c r="D1074" s="236" t="s">
        <v>358</v>
      </c>
      <c r="E1074" s="40"/>
      <c r="F1074" s="41">
        <v>1.94</v>
      </c>
      <c r="G1074" s="42">
        <f>+'Front Sheet'!$F$7</f>
        <v>0</v>
      </c>
      <c r="H1074" s="43">
        <f t="shared" si="103"/>
        <v>1.94</v>
      </c>
      <c r="I1074" s="43">
        <f t="shared" si="104"/>
        <v>0</v>
      </c>
      <c r="J1074" s="44">
        <f t="shared" si="105"/>
        <v>0</v>
      </c>
      <c r="K1074" s="101">
        <v>0.057</v>
      </c>
      <c r="L1074" s="24">
        <f t="shared" si="102"/>
        <v>0</v>
      </c>
    </row>
    <row r="1075" spans="1:12" ht="12.75">
      <c r="A1075" s="38">
        <v>4537644</v>
      </c>
      <c r="B1075" s="297" t="s">
        <v>356</v>
      </c>
      <c r="C1075" s="298"/>
      <c r="D1075" s="236" t="s">
        <v>359</v>
      </c>
      <c r="E1075" s="40"/>
      <c r="F1075" s="41">
        <v>2.34</v>
      </c>
      <c r="G1075" s="42">
        <f>+'Front Sheet'!$F$7</f>
        <v>0</v>
      </c>
      <c r="H1075" s="43">
        <f t="shared" si="103"/>
        <v>2.34</v>
      </c>
      <c r="I1075" s="43">
        <f t="shared" si="104"/>
        <v>0</v>
      </c>
      <c r="J1075" s="44">
        <f t="shared" si="105"/>
        <v>0</v>
      </c>
      <c r="K1075" s="101">
        <v>0.07</v>
      </c>
      <c r="L1075" s="24">
        <f t="shared" si="102"/>
        <v>0</v>
      </c>
    </row>
    <row r="1076" spans="1:12" ht="12.75">
      <c r="A1076" s="38">
        <v>4442344</v>
      </c>
      <c r="B1076" s="297" t="s">
        <v>356</v>
      </c>
      <c r="C1076" s="298"/>
      <c r="D1076" s="236" t="s">
        <v>360</v>
      </c>
      <c r="E1076" s="40"/>
      <c r="F1076" s="41">
        <v>1.04</v>
      </c>
      <c r="G1076" s="42">
        <f>+'Front Sheet'!$F$7</f>
        <v>0</v>
      </c>
      <c r="H1076" s="43">
        <f t="shared" si="103"/>
        <v>1.04</v>
      </c>
      <c r="I1076" s="43">
        <f t="shared" si="104"/>
        <v>0</v>
      </c>
      <c r="J1076" s="44">
        <f t="shared" si="105"/>
        <v>0</v>
      </c>
      <c r="K1076" s="101">
        <v>0.097</v>
      </c>
      <c r="L1076" s="24">
        <f t="shared" si="102"/>
        <v>0</v>
      </c>
    </row>
    <row r="1077" spans="1:12" ht="12.75">
      <c r="A1077" s="38">
        <v>4442444</v>
      </c>
      <c r="B1077" s="297" t="s">
        <v>356</v>
      </c>
      <c r="C1077" s="298"/>
      <c r="D1077" s="236" t="s">
        <v>361</v>
      </c>
      <c r="E1077" s="40"/>
      <c r="F1077" s="41">
        <v>1.56</v>
      </c>
      <c r="G1077" s="42">
        <f>+'Front Sheet'!$F$7</f>
        <v>0</v>
      </c>
      <c r="H1077" s="43">
        <f t="shared" si="103"/>
        <v>1.56</v>
      </c>
      <c r="I1077" s="43">
        <f t="shared" si="104"/>
        <v>0</v>
      </c>
      <c r="J1077" s="44">
        <f t="shared" si="105"/>
        <v>0</v>
      </c>
      <c r="K1077" s="101">
        <v>0.13</v>
      </c>
      <c r="L1077" s="24">
        <f t="shared" si="102"/>
        <v>0</v>
      </c>
    </row>
    <row r="1078" spans="1:12" ht="12.75">
      <c r="A1078" s="38">
        <v>4442544</v>
      </c>
      <c r="B1078" s="297" t="s">
        <v>356</v>
      </c>
      <c r="C1078" s="298"/>
      <c r="D1078" s="236" t="s">
        <v>323</v>
      </c>
      <c r="E1078" s="40"/>
      <c r="F1078" s="41">
        <v>1.9</v>
      </c>
      <c r="G1078" s="42">
        <f>+'Front Sheet'!$F$7</f>
        <v>0</v>
      </c>
      <c r="H1078" s="43">
        <f t="shared" si="103"/>
        <v>1.9</v>
      </c>
      <c r="I1078" s="43">
        <f t="shared" si="104"/>
        <v>0</v>
      </c>
      <c r="J1078" s="44">
        <f t="shared" si="105"/>
        <v>0</v>
      </c>
      <c r="K1078" s="101">
        <v>0.16</v>
      </c>
      <c r="L1078" s="24">
        <f t="shared" si="102"/>
        <v>0</v>
      </c>
    </row>
    <row r="1079" spans="1:12" ht="12.75">
      <c r="A1079" s="61"/>
      <c r="B1079" s="305"/>
      <c r="C1079" s="305"/>
      <c r="D1079" s="225"/>
      <c r="E1079" s="31"/>
      <c r="F1079" s="49"/>
      <c r="G1079" s="49"/>
      <c r="H1079" s="32"/>
      <c r="I1079" s="32"/>
      <c r="J1079" s="33"/>
      <c r="L1079" s="24">
        <f t="shared" si="102"/>
        <v>0</v>
      </c>
    </row>
    <row r="1080" spans="1:12" ht="12.75">
      <c r="A1080" s="38">
        <v>4544244</v>
      </c>
      <c r="B1080" s="297" t="s">
        <v>362</v>
      </c>
      <c r="C1080" s="298"/>
      <c r="D1080" s="236" t="s">
        <v>357</v>
      </c>
      <c r="E1080" s="40"/>
      <c r="F1080" s="41">
        <v>0.82</v>
      </c>
      <c r="G1080" s="42">
        <f>+'Front Sheet'!$F$7</f>
        <v>0</v>
      </c>
      <c r="H1080" s="43">
        <f aca="true" t="shared" si="106" ref="H1080:H1085">+F1080-(F1080*G1080)</f>
        <v>0.82</v>
      </c>
      <c r="I1080" s="43">
        <f aca="true" t="shared" si="107" ref="I1080:I1085">+F1080*E1080</f>
        <v>0</v>
      </c>
      <c r="J1080" s="44">
        <f aca="true" t="shared" si="108" ref="J1080:J1085">+E1080*H1080</f>
        <v>0</v>
      </c>
      <c r="K1080" s="101">
        <v>0.075</v>
      </c>
      <c r="L1080" s="24">
        <f t="shared" si="102"/>
        <v>0</v>
      </c>
    </row>
    <row r="1081" spans="1:12" ht="12.75">
      <c r="A1081" s="38">
        <v>4544444</v>
      </c>
      <c r="B1081" s="297" t="s">
        <v>362</v>
      </c>
      <c r="C1081" s="298"/>
      <c r="D1081" s="236" t="s">
        <v>358</v>
      </c>
      <c r="E1081" s="40"/>
      <c r="F1081" s="41">
        <v>1.02</v>
      </c>
      <c r="G1081" s="42">
        <f>+'Front Sheet'!$F$7</f>
        <v>0</v>
      </c>
      <c r="H1081" s="43">
        <f t="shared" si="106"/>
        <v>1.02</v>
      </c>
      <c r="I1081" s="43">
        <f t="shared" si="107"/>
        <v>0</v>
      </c>
      <c r="J1081" s="44">
        <f t="shared" si="108"/>
        <v>0</v>
      </c>
      <c r="K1081" s="101">
        <v>0.096</v>
      </c>
      <c r="L1081" s="24">
        <f t="shared" si="102"/>
        <v>0</v>
      </c>
    </row>
    <row r="1082" spans="1:12" ht="12.75">
      <c r="A1082" s="38">
        <v>4544644</v>
      </c>
      <c r="B1082" s="297" t="s">
        <v>362</v>
      </c>
      <c r="C1082" s="298"/>
      <c r="D1082" s="236" t="s">
        <v>359</v>
      </c>
      <c r="E1082" s="40"/>
      <c r="F1082" s="41">
        <v>1.22</v>
      </c>
      <c r="G1082" s="42">
        <f>+'Front Sheet'!$F$7</f>
        <v>0</v>
      </c>
      <c r="H1082" s="43">
        <f t="shared" si="106"/>
        <v>1.22</v>
      </c>
      <c r="I1082" s="43">
        <f t="shared" si="107"/>
        <v>0</v>
      </c>
      <c r="J1082" s="44">
        <f t="shared" si="108"/>
        <v>0</v>
      </c>
      <c r="K1082" s="101">
        <v>0.117</v>
      </c>
      <c r="L1082" s="24">
        <f t="shared" si="102"/>
        <v>0</v>
      </c>
    </row>
    <row r="1083" spans="1:12" ht="12.75">
      <c r="A1083" s="38">
        <v>4443144</v>
      </c>
      <c r="B1083" s="297" t="s">
        <v>362</v>
      </c>
      <c r="C1083" s="298"/>
      <c r="D1083" s="236" t="s">
        <v>360</v>
      </c>
      <c r="E1083" s="40"/>
      <c r="F1083" s="41">
        <v>1.56</v>
      </c>
      <c r="G1083" s="42">
        <f>+'Front Sheet'!$F$7</f>
        <v>0</v>
      </c>
      <c r="H1083" s="43">
        <f t="shared" si="106"/>
        <v>1.56</v>
      </c>
      <c r="I1083" s="43">
        <f t="shared" si="107"/>
        <v>0</v>
      </c>
      <c r="J1083" s="44">
        <f t="shared" si="108"/>
        <v>0</v>
      </c>
      <c r="K1083" s="101">
        <v>0.146</v>
      </c>
      <c r="L1083" s="24">
        <f t="shared" si="102"/>
        <v>0</v>
      </c>
    </row>
    <row r="1084" spans="1:12" ht="12.75">
      <c r="A1084" s="38">
        <v>4443244</v>
      </c>
      <c r="B1084" s="297" t="s">
        <v>362</v>
      </c>
      <c r="C1084" s="298"/>
      <c r="D1084" s="236" t="s">
        <v>361</v>
      </c>
      <c r="E1084" s="40"/>
      <c r="F1084" s="41">
        <v>1.96</v>
      </c>
      <c r="G1084" s="42">
        <f>+'Front Sheet'!$F$7</f>
        <v>0</v>
      </c>
      <c r="H1084" s="43">
        <f t="shared" si="106"/>
        <v>1.96</v>
      </c>
      <c r="I1084" s="43">
        <f t="shared" si="107"/>
        <v>0</v>
      </c>
      <c r="J1084" s="44">
        <f t="shared" si="108"/>
        <v>0</v>
      </c>
      <c r="K1084" s="101">
        <v>0.189</v>
      </c>
      <c r="L1084" s="24">
        <f t="shared" si="102"/>
        <v>0</v>
      </c>
    </row>
    <row r="1085" spans="1:12" ht="12.75">
      <c r="A1085" s="38">
        <v>4443344</v>
      </c>
      <c r="B1085" s="297" t="s">
        <v>362</v>
      </c>
      <c r="C1085" s="298"/>
      <c r="D1085" s="236" t="s">
        <v>323</v>
      </c>
      <c r="E1085" s="40"/>
      <c r="F1085" s="41">
        <v>2.44</v>
      </c>
      <c r="G1085" s="42">
        <f>+'Front Sheet'!$F$7</f>
        <v>0</v>
      </c>
      <c r="H1085" s="43">
        <f t="shared" si="106"/>
        <v>2.44</v>
      </c>
      <c r="I1085" s="43">
        <f t="shared" si="107"/>
        <v>0</v>
      </c>
      <c r="J1085" s="44">
        <f t="shared" si="108"/>
        <v>0</v>
      </c>
      <c r="K1085" s="101">
        <v>0.234</v>
      </c>
      <c r="L1085" s="24">
        <f t="shared" si="102"/>
        <v>0</v>
      </c>
    </row>
    <row r="1086" spans="1:12" ht="12.75">
      <c r="A1086" s="61"/>
      <c r="B1086" s="305"/>
      <c r="C1086" s="305"/>
      <c r="D1086" s="225"/>
      <c r="E1086" s="31"/>
      <c r="F1086" s="49"/>
      <c r="G1086" s="49"/>
      <c r="H1086" s="32"/>
      <c r="I1086" s="32"/>
      <c r="J1086" s="33"/>
      <c r="L1086" s="24">
        <f t="shared" si="102"/>
        <v>0</v>
      </c>
    </row>
    <row r="1087" spans="1:12" ht="12.75">
      <c r="A1087" s="38">
        <v>4443644</v>
      </c>
      <c r="B1087" s="297" t="s">
        <v>363</v>
      </c>
      <c r="C1087" s="298"/>
      <c r="D1087" s="236" t="s">
        <v>364</v>
      </c>
      <c r="E1087" s="40"/>
      <c r="F1087" s="41">
        <v>0.48</v>
      </c>
      <c r="G1087" s="42">
        <f>+'Front Sheet'!$F$7</f>
        <v>0</v>
      </c>
      <c r="H1087" s="43">
        <f>+F1087-(F1087*G1087)</f>
        <v>0.48</v>
      </c>
      <c r="I1087" s="43">
        <f>+F1087*E1087</f>
        <v>0</v>
      </c>
      <c r="J1087" s="44">
        <f>+E1087*H1087</f>
        <v>0</v>
      </c>
      <c r="K1087" s="101">
        <v>0.025</v>
      </c>
      <c r="L1087" s="24">
        <f t="shared" si="102"/>
        <v>0</v>
      </c>
    </row>
    <row r="1088" spans="1:12" ht="12.75">
      <c r="A1088" s="38">
        <v>4443744</v>
      </c>
      <c r="B1088" s="297" t="s">
        <v>363</v>
      </c>
      <c r="C1088" s="298"/>
      <c r="D1088" s="236" t="s">
        <v>365</v>
      </c>
      <c r="E1088" s="40"/>
      <c r="F1088" s="41">
        <v>0.88</v>
      </c>
      <c r="G1088" s="42">
        <f>+'Front Sheet'!$F$7</f>
        <v>0</v>
      </c>
      <c r="H1088" s="43">
        <f>+F1088-(F1088*G1088)</f>
        <v>0.88</v>
      </c>
      <c r="I1088" s="43">
        <f>+F1088*E1088</f>
        <v>0</v>
      </c>
      <c r="J1088" s="44">
        <f>+E1088*H1088</f>
        <v>0</v>
      </c>
      <c r="K1088" s="101">
        <v>0.05</v>
      </c>
      <c r="L1088" s="24">
        <f t="shared" si="102"/>
        <v>0</v>
      </c>
    </row>
    <row r="1089" spans="1:10" ht="13.5" thickBot="1">
      <c r="A1089" s="154"/>
      <c r="B1089" s="48"/>
      <c r="C1089" s="48"/>
      <c r="D1089" s="12"/>
      <c r="E1089" s="155"/>
      <c r="F1089" s="119"/>
      <c r="G1089" s="119"/>
      <c r="H1089" s="119"/>
      <c r="I1089" s="119"/>
      <c r="J1089" s="156"/>
    </row>
    <row r="1090" spans="1:12" ht="13.5" thickBot="1">
      <c r="A1090" s="150"/>
      <c r="B1090" s="151"/>
      <c r="C1090" s="151"/>
      <c r="D1090" s="151"/>
      <c r="E1090" s="167"/>
      <c r="F1090" s="191"/>
      <c r="G1090" s="191"/>
      <c r="H1090" s="193" t="s">
        <v>562</v>
      </c>
      <c r="I1090" s="153">
        <f>SUM(I1070:I1088)+SUM(I1042:I1066)</f>
        <v>0</v>
      </c>
      <c r="J1090" s="153">
        <f>SUM(J1070:J1088)+SUM(J1042:J1066)</f>
        <v>0</v>
      </c>
      <c r="K1090" s="24">
        <f>SUM(K14:K1088)</f>
        <v>1778.2654999999997</v>
      </c>
      <c r="L1090" s="24">
        <f>SUM(L14:L1088)</f>
        <v>0</v>
      </c>
    </row>
    <row r="1091" spans="1:10" ht="12.75">
      <c r="A1091" s="168"/>
      <c r="B1091" s="169"/>
      <c r="C1091" s="169"/>
      <c r="D1091" s="169"/>
      <c r="E1091" s="170"/>
      <c r="F1091" s="171"/>
      <c r="G1091" s="171"/>
      <c r="H1091" s="171"/>
      <c r="I1091" s="171"/>
      <c r="J1091" s="192"/>
    </row>
    <row r="1092" spans="1:10" ht="13.5" thickBot="1">
      <c r="A1092" s="172"/>
      <c r="B1092" s="306"/>
      <c r="C1092" s="306"/>
      <c r="D1092" s="238"/>
      <c r="E1092" s="173"/>
      <c r="F1092" s="81"/>
      <c r="G1092" s="81"/>
      <c r="H1092" s="81"/>
      <c r="I1092" s="119"/>
      <c r="J1092" s="156"/>
    </row>
    <row r="1093" spans="1:10" ht="13.5" thickBot="1">
      <c r="A1093" s="307"/>
      <c r="B1093" s="308"/>
      <c r="C1093" s="308"/>
      <c r="D1093" s="308"/>
      <c r="E1093" s="174"/>
      <c r="F1093" s="309"/>
      <c r="G1093" s="309"/>
      <c r="H1093" s="310"/>
      <c r="I1093" s="229"/>
      <c r="J1093" s="175">
        <f>SUM(L1090)</f>
        <v>0</v>
      </c>
    </row>
  </sheetData>
  <sheetProtection password="FAD3" sheet="1" selectLockedCells="1" autoFilter="0"/>
  <autoFilter ref="E10:E1088"/>
  <mergeCells count="876">
    <mergeCell ref="A1:J1"/>
    <mergeCell ref="B10:D10"/>
    <mergeCell ref="B11:C11"/>
    <mergeCell ref="B26:C26"/>
    <mergeCell ref="B372:C372"/>
    <mergeCell ref="B373:C373"/>
    <mergeCell ref="B37:C37"/>
    <mergeCell ref="B41:C41"/>
    <mergeCell ref="B43:C43"/>
    <mergeCell ref="B45:C45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369:C369"/>
    <mergeCell ref="B83:C83"/>
    <mergeCell ref="B84:C84"/>
    <mergeCell ref="B85:C85"/>
    <mergeCell ref="B86:C86"/>
    <mergeCell ref="B371:C371"/>
    <mergeCell ref="B76:C76"/>
    <mergeCell ref="B77:C77"/>
    <mergeCell ref="B78:C78"/>
    <mergeCell ref="B79:C79"/>
    <mergeCell ref="B367:C367"/>
    <mergeCell ref="B368:C368"/>
    <mergeCell ref="B80:C80"/>
    <mergeCell ref="B81:C81"/>
    <mergeCell ref="B366:C366"/>
    <mergeCell ref="B361:C361"/>
    <mergeCell ref="B362:C362"/>
    <mergeCell ref="B370:C370"/>
    <mergeCell ref="B110:C110"/>
    <mergeCell ref="B107:C107"/>
    <mergeCell ref="B95:C95"/>
    <mergeCell ref="B96:C96"/>
    <mergeCell ref="B97:C97"/>
    <mergeCell ref="B98:C98"/>
    <mergeCell ref="B108:C108"/>
    <mergeCell ref="B87:C87"/>
    <mergeCell ref="B88:C88"/>
    <mergeCell ref="B89:C89"/>
    <mergeCell ref="B90:C90"/>
    <mergeCell ref="B93:C93"/>
    <mergeCell ref="B94:C94"/>
    <mergeCell ref="B91:C91"/>
    <mergeCell ref="B92:C92"/>
    <mergeCell ref="B101:C101"/>
    <mergeCell ref="B102:C102"/>
    <mergeCell ref="B103:C103"/>
    <mergeCell ref="B104:C104"/>
    <mergeCell ref="B105:C105"/>
    <mergeCell ref="B106:C106"/>
    <mergeCell ref="B111:C111"/>
    <mergeCell ref="B112:C112"/>
    <mergeCell ref="B113:C113"/>
    <mergeCell ref="B114:C114"/>
    <mergeCell ref="B115:C115"/>
    <mergeCell ref="B360:C360"/>
    <mergeCell ref="B116:C116"/>
    <mergeCell ref="B354:C354"/>
    <mergeCell ref="B355:C355"/>
    <mergeCell ref="B356:C356"/>
    <mergeCell ref="B117:C117"/>
    <mergeCell ref="B118:C118"/>
    <mergeCell ref="B119:C119"/>
    <mergeCell ref="B120:C120"/>
    <mergeCell ref="B121:C121"/>
    <mergeCell ref="B353:C353"/>
    <mergeCell ref="B122:C122"/>
    <mergeCell ref="B348:C348"/>
    <mergeCell ref="B123:C123"/>
    <mergeCell ref="B124:C124"/>
    <mergeCell ref="B125:C125"/>
    <mergeCell ref="B126:C126"/>
    <mergeCell ref="B127:C127"/>
    <mergeCell ref="B347:C347"/>
    <mergeCell ref="B128:C128"/>
    <mergeCell ref="B129:C129"/>
    <mergeCell ref="B130:C130"/>
    <mergeCell ref="B131:C131"/>
    <mergeCell ref="B132:C132"/>
    <mergeCell ref="B133:C133"/>
    <mergeCell ref="B350:C350"/>
    <mergeCell ref="B134:C134"/>
    <mergeCell ref="B335:C335"/>
    <mergeCell ref="B336:C336"/>
    <mergeCell ref="B337:C337"/>
    <mergeCell ref="B339:C339"/>
    <mergeCell ref="B340:C340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330:C330"/>
    <mergeCell ref="B148:C148"/>
    <mergeCell ref="B149:C149"/>
    <mergeCell ref="B150:C150"/>
    <mergeCell ref="B327:C327"/>
    <mergeCell ref="B328:C328"/>
    <mergeCell ref="B151:C151"/>
    <mergeCell ref="B152:C152"/>
    <mergeCell ref="B153:C153"/>
    <mergeCell ref="B154:C154"/>
    <mergeCell ref="B155:C155"/>
    <mergeCell ref="B324:C324"/>
    <mergeCell ref="B156:C156"/>
    <mergeCell ref="B157:C157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316:C316"/>
    <mergeCell ref="B317:C317"/>
    <mergeCell ref="B169:C169"/>
    <mergeCell ref="B171:C171"/>
    <mergeCell ref="B312:C312"/>
    <mergeCell ref="B313:C313"/>
    <mergeCell ref="B314:C314"/>
    <mergeCell ref="B172:C172"/>
    <mergeCell ref="B173:C173"/>
    <mergeCell ref="B174:C174"/>
    <mergeCell ref="B175:C175"/>
    <mergeCell ref="B176:C176"/>
    <mergeCell ref="B311:C311"/>
    <mergeCell ref="B252:C252"/>
    <mergeCell ref="B253:C253"/>
    <mergeCell ref="B254:C254"/>
    <mergeCell ref="B199:C199"/>
    <mergeCell ref="B182:C182"/>
    <mergeCell ref="B446:C446"/>
    <mergeCell ref="B181:C181"/>
    <mergeCell ref="B444:C444"/>
    <mergeCell ref="B445:C445"/>
    <mergeCell ref="B302:C302"/>
    <mergeCell ref="B315:C315"/>
    <mergeCell ref="B329:C329"/>
    <mergeCell ref="B341:C341"/>
    <mergeCell ref="B342:C342"/>
    <mergeCell ref="B343:C343"/>
    <mergeCell ref="B443:C443"/>
    <mergeCell ref="B255:C255"/>
    <mergeCell ref="B177:C177"/>
    <mergeCell ref="B178:C178"/>
    <mergeCell ref="B179:C179"/>
    <mergeCell ref="B180:C180"/>
    <mergeCell ref="B344:C344"/>
    <mergeCell ref="B345:C345"/>
    <mergeCell ref="B346:C346"/>
    <mergeCell ref="B351:C351"/>
    <mergeCell ref="B447:C447"/>
    <mergeCell ref="B448:C448"/>
    <mergeCell ref="B306:C306"/>
    <mergeCell ref="B307:C307"/>
    <mergeCell ref="B308:C308"/>
    <mergeCell ref="B309:C309"/>
    <mergeCell ref="B310:C310"/>
    <mergeCell ref="B435:C435"/>
    <mergeCell ref="B406:C406"/>
    <mergeCell ref="B437:C437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436:C436"/>
    <mergeCell ref="B202:C202"/>
    <mergeCell ref="B203:C203"/>
    <mergeCell ref="B204:C204"/>
    <mergeCell ref="B205:C205"/>
    <mergeCell ref="B440:C440"/>
    <mergeCell ref="B441:C441"/>
    <mergeCell ref="B442:C442"/>
    <mergeCell ref="B194:C194"/>
    <mergeCell ref="B195:C195"/>
    <mergeCell ref="B196:C196"/>
    <mergeCell ref="B197:C197"/>
    <mergeCell ref="B198:C198"/>
    <mergeCell ref="B200:C200"/>
    <mergeCell ref="B201:C201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433:C433"/>
    <mergeCell ref="B434:C434"/>
    <mergeCell ref="B298:C298"/>
    <mergeCell ref="B299:C299"/>
    <mergeCell ref="B300:C300"/>
    <mergeCell ref="B301:C301"/>
    <mergeCell ref="B216:C216"/>
    <mergeCell ref="B217:C217"/>
    <mergeCell ref="B429:C429"/>
    <mergeCell ref="B430:C430"/>
    <mergeCell ref="B431:C431"/>
    <mergeCell ref="B432:C432"/>
    <mergeCell ref="B294:C294"/>
    <mergeCell ref="B295:C295"/>
    <mergeCell ref="B296:C296"/>
    <mergeCell ref="B297:C297"/>
    <mergeCell ref="B218:C218"/>
    <mergeCell ref="B219:C219"/>
    <mergeCell ref="B220:C220"/>
    <mergeCell ref="B221:C221"/>
    <mergeCell ref="B222:C222"/>
    <mergeCell ref="B223:C223"/>
    <mergeCell ref="B224:C224"/>
    <mergeCell ref="B427:C427"/>
    <mergeCell ref="B428:C428"/>
    <mergeCell ref="B290:C290"/>
    <mergeCell ref="B291:C291"/>
    <mergeCell ref="B292:C292"/>
    <mergeCell ref="B293:C293"/>
    <mergeCell ref="B421:C421"/>
    <mergeCell ref="B303:C303"/>
    <mergeCell ref="B304:C304"/>
    <mergeCell ref="B305:C305"/>
    <mergeCell ref="B321:C321"/>
    <mergeCell ref="B420:C420"/>
    <mergeCell ref="B225:C225"/>
    <mergeCell ref="B226:C226"/>
    <mergeCell ref="B227:C227"/>
    <mergeCell ref="B228:C228"/>
    <mergeCell ref="B229:C229"/>
    <mergeCell ref="B230:C230"/>
    <mergeCell ref="B352:C352"/>
    <mergeCell ref="B357:C357"/>
    <mergeCell ref="B284:C284"/>
    <mergeCell ref="B285:C285"/>
    <mergeCell ref="B286:C286"/>
    <mergeCell ref="B287:C287"/>
    <mergeCell ref="B318:C318"/>
    <mergeCell ref="B320:C320"/>
    <mergeCell ref="B278:C278"/>
    <mergeCell ref="B279:C279"/>
    <mergeCell ref="B282:C282"/>
    <mergeCell ref="B283:C283"/>
    <mergeCell ref="B231:C231"/>
    <mergeCell ref="B232:C232"/>
    <mergeCell ref="B233:C233"/>
    <mergeCell ref="B240:C240"/>
    <mergeCell ref="B241:C241"/>
    <mergeCell ref="B246:C246"/>
    <mergeCell ref="B322:C322"/>
    <mergeCell ref="B331:C331"/>
    <mergeCell ref="B245:C245"/>
    <mergeCell ref="B234:C234"/>
    <mergeCell ref="B235:C235"/>
    <mergeCell ref="B417:C417"/>
    <mergeCell ref="B236:C236"/>
    <mergeCell ref="B237:C237"/>
    <mergeCell ref="B238:C238"/>
    <mergeCell ref="B239:C239"/>
    <mergeCell ref="B334:C334"/>
    <mergeCell ref="B349:C349"/>
    <mergeCell ref="B411:C411"/>
    <mergeCell ref="B398:C398"/>
    <mergeCell ref="B399:C399"/>
    <mergeCell ref="B400:C400"/>
    <mergeCell ref="B359:C359"/>
    <mergeCell ref="B363:C363"/>
    <mergeCell ref="B364:C364"/>
    <mergeCell ref="B365:C365"/>
    <mergeCell ref="B242:C242"/>
    <mergeCell ref="B412:C412"/>
    <mergeCell ref="B413:C413"/>
    <mergeCell ref="B414:C414"/>
    <mergeCell ref="B415:C415"/>
    <mergeCell ref="B416:C416"/>
    <mergeCell ref="B263:C263"/>
    <mergeCell ref="B275:C275"/>
    <mergeCell ref="B397:C397"/>
    <mergeCell ref="B332:C332"/>
    <mergeCell ref="B401:C401"/>
    <mergeCell ref="B402:C402"/>
    <mergeCell ref="B403:C403"/>
    <mergeCell ref="B404:C404"/>
    <mergeCell ref="B405:C405"/>
    <mergeCell ref="B451:C451"/>
    <mergeCell ref="B450:C450"/>
    <mergeCell ref="B418:C418"/>
    <mergeCell ref="B419:C419"/>
    <mergeCell ref="B422:C422"/>
    <mergeCell ref="B452:C452"/>
    <mergeCell ref="B453:C453"/>
    <mergeCell ref="B407:C407"/>
    <mergeCell ref="B408:C408"/>
    <mergeCell ref="B409:C409"/>
    <mergeCell ref="B410:C410"/>
    <mergeCell ref="B423:C423"/>
    <mergeCell ref="B424:C424"/>
    <mergeCell ref="B425:C425"/>
    <mergeCell ref="B426:C426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2:C482"/>
    <mergeCell ref="B483:C483"/>
    <mergeCell ref="B484:C484"/>
    <mergeCell ref="B485:C485"/>
    <mergeCell ref="B486:C486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5:C545"/>
    <mergeCell ref="B546:C546"/>
    <mergeCell ref="B547:C547"/>
    <mergeCell ref="B548:C548"/>
    <mergeCell ref="B549:C549"/>
    <mergeCell ref="B550:C550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52:C752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5:C775"/>
    <mergeCell ref="B776:C776"/>
    <mergeCell ref="B778:C778"/>
    <mergeCell ref="B780:C780"/>
    <mergeCell ref="B781:C781"/>
    <mergeCell ref="B782:C782"/>
    <mergeCell ref="B783:C783"/>
    <mergeCell ref="B796:C796"/>
    <mergeCell ref="B799:C799"/>
    <mergeCell ref="B800:C800"/>
    <mergeCell ref="B801:C801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8:C838"/>
    <mergeCell ref="B839:C839"/>
    <mergeCell ref="B842:C842"/>
    <mergeCell ref="B843:C843"/>
    <mergeCell ref="B844:C844"/>
    <mergeCell ref="B845:C845"/>
    <mergeCell ref="B846:C846"/>
    <mergeCell ref="B847:C847"/>
    <mergeCell ref="B849:C849"/>
    <mergeCell ref="B850:C850"/>
    <mergeCell ref="B852:C852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4:C884"/>
    <mergeCell ref="B887:C887"/>
    <mergeCell ref="B888:C888"/>
    <mergeCell ref="B889:C889"/>
    <mergeCell ref="B890:C890"/>
    <mergeCell ref="B891:C891"/>
    <mergeCell ref="B897:C897"/>
    <mergeCell ref="B901:C901"/>
    <mergeCell ref="B908:C908"/>
    <mergeCell ref="B912:C912"/>
    <mergeCell ref="B915:C915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4:C934"/>
    <mergeCell ref="B936:C936"/>
    <mergeCell ref="B939:C939"/>
    <mergeCell ref="B940:C940"/>
    <mergeCell ref="B941:C941"/>
    <mergeCell ref="B942:C942"/>
    <mergeCell ref="B944:C944"/>
    <mergeCell ref="B946:C946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61:C961"/>
    <mergeCell ref="B963:C963"/>
    <mergeCell ref="B965:C965"/>
    <mergeCell ref="B970:C970"/>
    <mergeCell ref="B972:C972"/>
    <mergeCell ref="B977:C977"/>
    <mergeCell ref="B982:C982"/>
    <mergeCell ref="B987:C987"/>
    <mergeCell ref="B992:C992"/>
    <mergeCell ref="B993:C993"/>
    <mergeCell ref="B994:C994"/>
    <mergeCell ref="B995:C995"/>
    <mergeCell ref="B996:C996"/>
    <mergeCell ref="B997:C997"/>
    <mergeCell ref="B998:C998"/>
    <mergeCell ref="B1003:C1003"/>
    <mergeCell ref="B1007:C1007"/>
    <mergeCell ref="B1012:C1012"/>
    <mergeCell ref="B1013:C1013"/>
    <mergeCell ref="B1014:C1014"/>
    <mergeCell ref="B1015:C1015"/>
    <mergeCell ref="B1016:C1016"/>
    <mergeCell ref="B1017:C1017"/>
    <mergeCell ref="B1019:C1019"/>
    <mergeCell ref="B1024:C1024"/>
    <mergeCell ref="B1025:C1025"/>
    <mergeCell ref="B1026:C1026"/>
    <mergeCell ref="B1027:C1027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1:C1041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70:C1070"/>
    <mergeCell ref="B1071:C1071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92:C1092"/>
    <mergeCell ref="A1093:D1093"/>
    <mergeCell ref="F1093:H1093"/>
    <mergeCell ref="B1084:C1084"/>
    <mergeCell ref="B1085:C1085"/>
    <mergeCell ref="B1086:C1086"/>
    <mergeCell ref="B1087:C1087"/>
    <mergeCell ref="B1088:C1088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91:C391"/>
    <mergeCell ref="B392:C392"/>
    <mergeCell ref="B393:C393"/>
    <mergeCell ref="B394:C394"/>
    <mergeCell ref="B395:C395"/>
    <mergeCell ref="B383:C383"/>
    <mergeCell ref="B384:C384"/>
    <mergeCell ref="B385:C385"/>
    <mergeCell ref="B387:C387"/>
    <mergeCell ref="B388:C388"/>
    <mergeCell ref="B247:C247"/>
    <mergeCell ref="B248:C248"/>
    <mergeCell ref="B249:C249"/>
    <mergeCell ref="B250:C250"/>
    <mergeCell ref="B390:C390"/>
    <mergeCell ref="B389:C389"/>
    <mergeCell ref="B276:C276"/>
    <mergeCell ref="B277:C277"/>
    <mergeCell ref="B251:C251"/>
    <mergeCell ref="B333:C333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Ellis Shop Equipment</dc:creator>
  <cp:keywords/>
  <dc:description/>
  <cp:lastModifiedBy>Sam Hain</cp:lastModifiedBy>
  <cp:lastPrinted>2011-06-07T14:40:46Z</cp:lastPrinted>
  <dcterms:created xsi:type="dcterms:W3CDTF">2011-06-07T07:35:48Z</dcterms:created>
  <dcterms:modified xsi:type="dcterms:W3CDTF">2011-09-24T21:11:09Z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